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Pepco FormulaRate/2022/"/>
    </mc:Choice>
  </mc:AlternateContent>
  <xr:revisionPtr revIDLastSave="0" documentId="8_{DE24EF76-BBAA-4A80-86CD-4AADE3C8B203}" xr6:coauthVersionLast="47" xr6:coauthVersionMax="47" xr10:uidLastSave="{00000000-0000-0000-0000-000000000000}"/>
  <bookViews>
    <workbookView xWindow="-110" yWindow="-110" windowWidth="19420" windowHeight="10420" xr2:uid="{C21D8474-0FFD-43CF-B204-EABC5AEB8DBA}"/>
  </bookViews>
  <sheets>
    <sheet name="ADIT Schedule_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hidden="1">'[9]10'!#REF!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hidden="1">[10]Depreciation!#REF!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hidden="1">[10]Depreciation!#REF!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hidden="1">[10]Depreciation!#REF!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hidden="1">[10]Depreciation!#REF!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hidden="1">[10]Depreciation!#REF!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'[11]Cost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hidden="1">'[12]10'!#REF!</definedName>
    <definedName name="_1__123Graph_ACONTRACT_BY_B_U" hidden="1">'[13]QRE Charts'!$D$275:$Q$275</definedName>
    <definedName name="_1_0_0_K" hidden="1">[14]Masterdata!#REF!</definedName>
    <definedName name="_1_0_0_L" hidden="1">[14]Masterdata!#REF!</definedName>
    <definedName name="_10__123Graph_ACHART_17" hidden="1">'[12]10'!#REF!</definedName>
    <definedName name="_10__123Graph_ASUPPLIES_BY_B_U" hidden="1">'[13]QRE Charts'!$D$249:$Q$249</definedName>
    <definedName name="_10__123Graph_AWAGES_BY_B_U" hidden="1">'[15]QRE Charts'!$D$223:$R$223</definedName>
    <definedName name="_10__123Graph_BQRE_S_BY_TYPE" hidden="1">'[13]QRE''s'!$D$100:$R$100</definedName>
    <definedName name="_102__123Graph_XQRE_S_BY_CO." hidden="1">'[13]QRE Charts'!$D$222:$R$222</definedName>
    <definedName name="_105__123Graph_XQRE_S_BY_TYPE" hidden="1">'[13]QRE Charts'!$D$222:$R$222</definedName>
    <definedName name="_108__123Graph_XSUPPLIES_BY_B_U" hidden="1">'[13]QRE Charts'!$D$222:$R$222</definedName>
    <definedName name="_11__123Graph_ACHART_17" hidden="1">'[16]10'!#REF!</definedName>
    <definedName name="_11__123Graph_BCONTRACT_BY_B_U" hidden="1">'[15]QRE Charts'!$D$276:$Q$276</definedName>
    <definedName name="_11__123Graph_BSENS_COMPARISON" hidden="1">'[13]QRE Charts'!$E$366:$O$366</definedName>
    <definedName name="_111__123Graph_XTAX_CREDIT" hidden="1">'[13]QRE Charts'!$C$332:$C$342</definedName>
    <definedName name="_113_0_0_K" hidden="1">[14]Masterdata!#REF!</definedName>
    <definedName name="_115_0_0_S" hidden="1">[14]Masterdata!#REF!</definedName>
    <definedName name="_12__123Graph_ASENS_COMPARISON" hidden="1">'[13]QRE Charts'!$E$365:$O$365</definedName>
    <definedName name="_12__123Graph_ATAX_CREDIT" hidden="1">'[13]QRE Charts'!$D$332:$D$342</definedName>
    <definedName name="_12__123Graph_BQRE_S_BY_CO." hidden="1">'[15]QRE Charts'!$D$302:$R$302</definedName>
    <definedName name="_12__123Graph_BSUPPLIES_BY_B_U" hidden="1">'[13]QRE Charts'!$D$250:$Q$250</definedName>
    <definedName name="_13__123Graph_BQRE_S_BY_TYPE" hidden="1">'[15]QRE''s'!$D$100:$R$100</definedName>
    <definedName name="_13__123Graph_BTAX_CREDIT" hidden="1">'[13]QRE Charts'!$E$332:$E$342</definedName>
    <definedName name="_14__123Graph_AWAGES_BY_B_U" hidden="1">'[13]QRE Charts'!$D$223:$R$223</definedName>
    <definedName name="_14__123Graph_BSENS_COMPARISON" hidden="1">'[15]QRE Charts'!$E$366:$O$366</definedName>
    <definedName name="_14__123Graph_BWAGES_BY_B_U" hidden="1">'[13]QRE Charts'!$D$224:$R$224</definedName>
    <definedName name="_15__123Graph_ASUPPLIES_BY_B_U" hidden="1">'[13]QRE Charts'!$D$249:$Q$249</definedName>
    <definedName name="_15__123Graph_BSUPPLIES_BY_B_U" hidden="1">'[15]QRE Charts'!$D$250:$Q$250</definedName>
    <definedName name="_15__123Graph_CCONTRACT_BY_B_U" hidden="1">'[13]QRE Charts'!$D$277:$Q$277</definedName>
    <definedName name="_16__123Graph_BCONTRACT_BY_B_U" hidden="1">'[13]QRE Charts'!$D$276:$Q$276</definedName>
    <definedName name="_16__123Graph_BTAX_CREDIT" hidden="1">'[15]QRE Charts'!$E$332:$E$342</definedName>
    <definedName name="_16__123Graph_CQRE_S_BY_CO." hidden="1">'[13]QRE Charts'!$D$303:$R$303</definedName>
    <definedName name="_17__123Graph_BWAGES_BY_B_U" hidden="1">'[15]QRE Charts'!$D$224:$R$224</definedName>
    <definedName name="_17__123Graph_CQRE_S_BY_TYPE" hidden="1">'[13]QRE''s'!$D$101:$R$101</definedName>
    <definedName name="_18__123Graph_ATAX_CREDIT" hidden="1">'[13]QRE Charts'!$D$332:$D$342</definedName>
    <definedName name="_18__123Graph_BQRE_S_BY_CO." hidden="1">'[13]QRE Charts'!$D$302:$R$302</definedName>
    <definedName name="_18__123Graph_CCONTRACT_BY_B_U" hidden="1">'[15]QRE Charts'!$D$277:$Q$277</definedName>
    <definedName name="_18__123Graph_CSENS_COMPARISON" hidden="1">'[13]QRE Charts'!$E$367:$O$367</definedName>
    <definedName name="_19__123Graph_CQRE_S_BY_CO." hidden="1">'[15]QRE Charts'!$D$303:$R$303</definedName>
    <definedName name="_19__123Graph_CSUPPLIES_BY_B_U" hidden="1">'[13]QRE Charts'!$D$251:$Q$251</definedName>
    <definedName name="_1JE220_WP">#REF!</definedName>
    <definedName name="_1K" hidden="1">#REF!</definedName>
    <definedName name="_2__123Graph_ACHART_17" hidden="1">'[12]10'!#REF!</definedName>
    <definedName name="_2__123Graph_ACONTRACT_BY_B_U" hidden="1">'[13]QRE Charts'!$D$275:$Q$275</definedName>
    <definedName name="_2__123Graph_AQRE_S_BY_CO." hidden="1">'[13]QRE Charts'!$D$301:$R$301</definedName>
    <definedName name="_2_0_0_S" hidden="1">[14]Masterdata!#REF!</definedName>
    <definedName name="_20__123Graph_BQRE_S_BY_TYPE" hidden="1">'[13]QRE''s'!$D$100:$R$100</definedName>
    <definedName name="_20__123Graph_CQRE_S_BY_TYPE" hidden="1">'[15]QRE''s'!$D$101:$R$101</definedName>
    <definedName name="_20__123Graph_CWAGES_BY_B_U" hidden="1">'[13]QRE Charts'!$D$225:$R$225</definedName>
    <definedName name="_21__123Graph_AWAGES_BY_B_U" hidden="1">'[13]QRE Charts'!$D$223:$R$223</definedName>
    <definedName name="_21__123Graph_CSENS_COMPARISON" hidden="1">'[15]QRE Charts'!$E$367:$O$367</definedName>
    <definedName name="_21__123Graph_DCONTRACT_BY_B_U" hidden="1">'[13]QRE Charts'!$D$278:$Q$278</definedName>
    <definedName name="_22__123Graph_BSENS_COMPARISON" hidden="1">'[13]QRE Charts'!$E$366:$O$366</definedName>
    <definedName name="_22__123Graph_CSUPPLIES_BY_B_U" hidden="1">'[15]QRE Charts'!$D$251:$Q$251</definedName>
    <definedName name="_22__123Graph_DQRE_S_BY_CO." hidden="1">'[13]QRE Charts'!$D$304:$R$304</definedName>
    <definedName name="_23__123Graph_CWAGES_BY_B_U" hidden="1">'[15]QRE Charts'!$D$225:$R$225</definedName>
    <definedName name="_23__123Graph_DSUPPLIES_BY_B_U" hidden="1">'[13]QRE Charts'!$D$252:$Q$252</definedName>
    <definedName name="_24__123Graph_BCONTRACT_BY_B_U" hidden="1">'[13]QRE Charts'!$D$276:$Q$276</definedName>
    <definedName name="_24__123Graph_BSUPPLIES_BY_B_U" hidden="1">'[13]QRE Charts'!$D$250:$Q$250</definedName>
    <definedName name="_24__123Graph_DCONTRACT_BY_B_U" hidden="1">'[15]QRE Charts'!$D$278:$Q$278</definedName>
    <definedName name="_24__123Graph_DWAGES_BY_B_U" hidden="1">'[13]QRE Charts'!$D$226:$R$226</definedName>
    <definedName name="_25__123Graph_DQRE_S_BY_CO." hidden="1">'[15]QRE Charts'!$D$304:$R$304</definedName>
    <definedName name="_25__123Graph_ECONTRACT_BY_B_U" hidden="1">'[13]QRE Charts'!$D$279:$Q$279</definedName>
    <definedName name="_26__123Graph_BTAX_CREDIT" hidden="1">'[13]QRE Charts'!$E$332:$E$342</definedName>
    <definedName name="_26__123Graph_DSUPPLIES_BY_B_U" hidden="1">'[15]QRE Charts'!$D$252:$Q$252</definedName>
    <definedName name="_26__123Graph_EQRE_S_BY_CO." hidden="1">'[13]QRE Charts'!$D$305:$R$305</definedName>
    <definedName name="_27__123Graph_BQRE_S_BY_CO." hidden="1">'[13]QRE Charts'!$D$302:$R$302</definedName>
    <definedName name="_27__123Graph_DWAGES_BY_B_U" hidden="1">'[15]QRE Charts'!$D$226:$R$226</definedName>
    <definedName name="_27__123Graph_ESUPPLIES_BY_B_U" hidden="1">'[13]QRE Charts'!$D$253:$Q$253</definedName>
    <definedName name="_28__123Graph_BWAGES_BY_B_U" hidden="1">'[13]QRE Charts'!$D$224:$R$224</definedName>
    <definedName name="_28__123Graph_ECONTRACT_BY_B_U" hidden="1">'[15]QRE Charts'!$D$279:$Q$279</definedName>
    <definedName name="_28__123Graph_EWAGES_BY_B_U" hidden="1">'[13]QRE Charts'!$D$227:$R$227</definedName>
    <definedName name="_29__123Graph_EQRE_S_BY_CO." hidden="1">'[15]QRE Charts'!$D$305:$R$305</definedName>
    <definedName name="_29__123Graph_FCONTRACT_BY_B_U" hidden="1">'[13]QRE Charts'!$D$280:$Q$280</definedName>
    <definedName name="_2JE220_WP">#REF!</definedName>
    <definedName name="_2QTR">#REF!</definedName>
    <definedName name="_2S" hidden="1">[14]Masterdata!#REF!</definedName>
    <definedName name="_3_">[1]IS!#REF!</definedName>
    <definedName name="_3__123Graph_ACHART_17" hidden="1">'[16]10'!#REF!</definedName>
    <definedName name="_3__123Graph_ACONTRACT_BY_B_U" hidden="1">'[13]QRE Charts'!$D$275:$Q$275</definedName>
    <definedName name="_3__123Graph_AQRE_S_BY_TYPE" hidden="1">'[13]QRE''s'!$D$99:$R$99</definedName>
    <definedName name="_3_0_0_K" hidden="1">[14]Masterdata!#REF!</definedName>
    <definedName name="_30__123Graph_BQRE_S_BY_TYPE" hidden="1">'[13]QRE''s'!$D$100:$R$100</definedName>
    <definedName name="_30__123Graph_CCONTRACT_BY_B_U" hidden="1">'[13]QRE Charts'!$D$277:$Q$277</definedName>
    <definedName name="_30__123Graph_ESUPPLIES_BY_B_U" hidden="1">'[15]QRE Charts'!$D$253:$Q$253</definedName>
    <definedName name="_30__123Graph_FQRE_S_BY_CO." hidden="1">'[13]QRE Charts'!$D$306:$R$306</definedName>
    <definedName name="_31__123Graph_EWAGES_BY_B_U" hidden="1">'[15]QRE Charts'!$D$227:$R$227</definedName>
    <definedName name="_31__123Graph_FSUPPLIES_BY_B_U" hidden="1">'[13]QRE Charts'!$D$254:$Q$254</definedName>
    <definedName name="_32__123Graph_CQRE_S_BY_CO." hidden="1">'[13]QRE Charts'!$D$303:$R$303</definedName>
    <definedName name="_32__123Graph_FCONTRACT_BY_B_U" hidden="1">'[15]QRE Charts'!$D$280:$Q$280</definedName>
    <definedName name="_32__123Graph_FWAGES_BY_B_U" hidden="1">'[13]QRE Charts'!$D$228:$R$228</definedName>
    <definedName name="_33__123Graph_BSENS_COMPARISON" hidden="1">'[13]QRE Charts'!$E$366:$O$366</definedName>
    <definedName name="_33__123Graph_FQRE_S_BY_CO." hidden="1">'[15]QRE Charts'!$D$306:$R$306</definedName>
    <definedName name="_33__123Graph_XCONTRACT_BY_B_U" hidden="1">'[13]QRE Charts'!$D$222:$R$222</definedName>
    <definedName name="_34__123Graph_CQRE_S_BY_TYPE" hidden="1">'[13]QRE''s'!$D$101:$R$101</definedName>
    <definedName name="_34__123Graph_FSUPPLIES_BY_B_U" hidden="1">'[15]QRE Charts'!$D$254:$Q$254</definedName>
    <definedName name="_34__123Graph_XQRE_S_BY_CO." hidden="1">'[13]QRE Charts'!$D$222:$R$222</definedName>
    <definedName name="_35__123Graph_FWAGES_BY_B_U" hidden="1">'[15]QRE Charts'!$D$228:$R$228</definedName>
    <definedName name="_35__123Graph_XQRE_S_BY_TYPE" hidden="1">'[13]QRE Charts'!$D$222:$R$222</definedName>
    <definedName name="_36__123Graph_BSUPPLIES_BY_B_U" hidden="1">'[13]QRE Charts'!$D$250:$Q$250</definedName>
    <definedName name="_36__123Graph_CSENS_COMPARISON" hidden="1">'[13]QRE Charts'!$E$367:$O$367</definedName>
    <definedName name="_36__123Graph_XCONTRACT_BY_B_U" hidden="1">'[15]QRE Charts'!$D$222:$R$222</definedName>
    <definedName name="_36__123Graph_XSUPPLIES_BY_B_U" hidden="1">'[13]QRE Charts'!$D$222:$R$222</definedName>
    <definedName name="_37__123Graph_XQRE_S_BY_CO." hidden="1">'[15]QRE Charts'!$D$222:$R$222</definedName>
    <definedName name="_37__123Graph_XTAX_CREDIT" hidden="1">'[13]QRE Charts'!$C$332:$C$342</definedName>
    <definedName name="_38__123Graph_CSUPPLIES_BY_B_U" hidden="1">'[13]QRE Charts'!$D$251:$Q$251</definedName>
    <definedName name="_38__123Graph_XQRE_S_BY_TYPE" hidden="1">'[15]QRE Charts'!$D$222:$R$222</definedName>
    <definedName name="_38_0_0_K" hidden="1">[14]Masterdata!#REF!</definedName>
    <definedName name="_39__123Graph_BTAX_CREDIT" hidden="1">'[13]QRE Charts'!$E$332:$E$342</definedName>
    <definedName name="_39__123Graph_XSUPPLIES_BY_B_U" hidden="1">'[15]QRE Charts'!$D$222:$R$222</definedName>
    <definedName name="_39_0_0_K" hidden="1">[14]Masterdata!#REF!</definedName>
    <definedName name="_39_0_0_S" hidden="1">[14]Masterdata!#REF!</definedName>
    <definedName name="_4__123Graph_ACHART_17" hidden="1">'[9]10'!#REF!</definedName>
    <definedName name="_4__123Graph_ACONTRACT_BY_B_U" hidden="1">'[15]QRE Charts'!$D$275:$Q$275</definedName>
    <definedName name="_4__123Graph_AQRE_S_BY_CO." hidden="1">'[13]QRE Charts'!$D$301:$R$301</definedName>
    <definedName name="_4__123Graph_ASENS_COMPARISON" hidden="1">'[13]QRE Charts'!$E$365:$O$365</definedName>
    <definedName name="_4_0_0_K" hidden="1">#REF!</definedName>
    <definedName name="_4_0_0_S" hidden="1">[14]Masterdata!#REF!</definedName>
    <definedName name="_40__123Graph_CWAGES_BY_B_U" hidden="1">'[13]QRE Charts'!$D$225:$R$225</definedName>
    <definedName name="_40__123Graph_XTAX_CREDIT" hidden="1">'[15]QRE Charts'!$C$332:$C$342</definedName>
    <definedName name="_40_0_0_K" hidden="1">[14]Masterdata!#REF!</definedName>
    <definedName name="_40_0_0_S" hidden="1">[14]Masterdata!#REF!</definedName>
    <definedName name="_41_0_0_S" hidden="1">[14]Masterdata!#REF!</definedName>
    <definedName name="_42__123Graph_BWAGES_BY_B_U" hidden="1">'[13]QRE Charts'!$D$224:$R$224</definedName>
    <definedName name="_42__123Graph_DCONTRACT_BY_B_U" hidden="1">'[13]QRE Charts'!$D$278:$Q$278</definedName>
    <definedName name="_42_0_0_K" hidden="1">[14]Masterdata!#REF!</definedName>
    <definedName name="_43_0_0_S" hidden="1">[14]Masterdata!#REF!</definedName>
    <definedName name="_44__123Graph_DQRE_S_BY_CO." hidden="1">'[13]QRE Charts'!$D$304:$R$304</definedName>
    <definedName name="_45__123Graph_CCONTRACT_BY_B_U" hidden="1">'[13]QRE Charts'!$D$277:$Q$277</definedName>
    <definedName name="_46__123Graph_DSUPPLIES_BY_B_U" hidden="1">'[13]QRE Charts'!$D$252:$Q$252</definedName>
    <definedName name="_47_0_0_S" hidden="1">[14]Masterdata!#REF!</definedName>
    <definedName name="_48__123Graph_CQRE_S_BY_CO." hidden="1">'[13]QRE Charts'!$D$303:$R$303</definedName>
    <definedName name="_48__123Graph_DWAGES_BY_B_U" hidden="1">'[13]QRE Charts'!$D$226:$R$226</definedName>
    <definedName name="_4JE220_WP">#REF!</definedName>
    <definedName name="_5__123Graph_ACHART_17" hidden="1">'[9]10'!#REF!</definedName>
    <definedName name="_5__123Graph_AQRE_S_BY_CO." hidden="1">'[15]QRE Charts'!$D$301:$R$301</definedName>
    <definedName name="_5__123Graph_ASUPPLIES_BY_B_U" hidden="1">'[13]QRE Charts'!$D$249:$Q$249</definedName>
    <definedName name="_5_0_0_S" hidden="1">[14]Masterdata!#REF!</definedName>
    <definedName name="_50__123Graph_ECONTRACT_BY_B_U" hidden="1">'[13]QRE Charts'!$D$279:$Q$279</definedName>
    <definedName name="_51__123Graph_CQRE_S_BY_TYPE" hidden="1">'[13]QRE''s'!$D$101:$R$101</definedName>
    <definedName name="_52__123Graph_EQRE_S_BY_CO." hidden="1">'[13]QRE Charts'!$D$305:$R$305</definedName>
    <definedName name="_54__123Graph_CSENS_COMPARISON" hidden="1">'[13]QRE Charts'!$E$367:$O$367</definedName>
    <definedName name="_54__123Graph_ESUPPLIES_BY_B_U" hidden="1">'[13]QRE Charts'!$D$253:$Q$253</definedName>
    <definedName name="_56__123Graph_EWAGES_BY_B_U" hidden="1">'[13]QRE Charts'!$D$227:$R$227</definedName>
    <definedName name="_57__123Graph_CSUPPLIES_BY_B_U" hidden="1">'[13]QRE Charts'!$D$251:$Q$251</definedName>
    <definedName name="_58__123Graph_FCONTRACT_BY_B_U" hidden="1">'[13]QRE Charts'!$D$280:$Q$280</definedName>
    <definedName name="_6__123Graph_ACHART_17" hidden="1">'[12]10'!#REF!</definedName>
    <definedName name="_6__123Graph_AQRE_S_BY_CO." hidden="1">'[13]QRE Charts'!$D$301:$R$301</definedName>
    <definedName name="_6__123Graph_AQRE_S_BY_TYPE" hidden="1">'[13]QRE''s'!$D$99:$R$99</definedName>
    <definedName name="_6__123Graph_ATAX_CREDIT" hidden="1">'[13]QRE Charts'!$D$332:$D$342</definedName>
    <definedName name="_6_0_0_S" hidden="1">[14]Masterdata!#REF!</definedName>
    <definedName name="_60__123Graph_CWAGES_BY_B_U" hidden="1">'[13]QRE Charts'!$D$225:$R$225</definedName>
    <definedName name="_60__123Graph_FQRE_S_BY_CO." hidden="1">'[13]QRE Charts'!$D$306:$R$306</definedName>
    <definedName name="_62__123Graph_FSUPPLIES_BY_B_U" hidden="1">'[13]QRE Charts'!$D$254:$Q$254</definedName>
    <definedName name="_63__123Graph_DCONTRACT_BY_B_U" hidden="1">'[13]QRE Charts'!$D$278:$Q$278</definedName>
    <definedName name="_64__123Graph_FWAGES_BY_B_U" hidden="1">'[13]QRE Charts'!$D$228:$R$228</definedName>
    <definedName name="_6532">#REF!</definedName>
    <definedName name="_6533">#REF!</definedName>
    <definedName name="_6543">#REF!</definedName>
    <definedName name="_66__123Graph_DQRE_S_BY_CO." hidden="1">'[13]QRE Charts'!$D$304:$R$304</definedName>
    <definedName name="_66__123Graph_XCONTRACT_BY_B_U" hidden="1">'[13]QRE Charts'!$D$222:$R$222</definedName>
    <definedName name="_68__123Graph_XQRE_S_BY_CO." hidden="1">'[13]QRE Charts'!$D$222:$R$222</definedName>
    <definedName name="_69__123Graph_DSUPPLIES_BY_B_U" hidden="1">'[13]QRE Charts'!$D$252:$Q$252</definedName>
    <definedName name="_7__123Graph_ASENS_COMPARISON" hidden="1">'[15]QRE Charts'!$E$365:$O$365</definedName>
    <definedName name="_7__123Graph_AWAGES_BY_B_U" hidden="1">'[13]QRE Charts'!$D$223:$R$223</definedName>
    <definedName name="_70__123Graph_XQRE_S_BY_TYPE" hidden="1">'[13]QRE Charts'!$D$222:$R$222</definedName>
    <definedName name="_72__123Graph_DWAGES_BY_B_U" hidden="1">'[13]QRE Charts'!$D$226:$R$226</definedName>
    <definedName name="_72__123Graph_XSUPPLIES_BY_B_U" hidden="1">'[13]QRE Charts'!$D$222:$R$222</definedName>
    <definedName name="_74__123Graph_XTAX_CREDIT" hidden="1">'[13]QRE Charts'!$C$332:$C$342</definedName>
    <definedName name="_75__123Graph_ECONTRACT_BY_B_U" hidden="1">'[13]QRE Charts'!$D$279:$Q$279</definedName>
    <definedName name="_78__123Graph_EQRE_S_BY_CO." hidden="1">'[13]QRE Charts'!$D$305:$R$305</definedName>
    <definedName name="_78_0_0_K" hidden="1">[14]Masterdata!#REF!</definedName>
    <definedName name="_8__123Graph_ASENS_COMPARISON" hidden="1">'[13]QRE Charts'!$E$365:$O$365</definedName>
    <definedName name="_8__123Graph_ASUPPLIES_BY_B_U" hidden="1">'[15]QRE Charts'!$D$249:$Q$249</definedName>
    <definedName name="_8__123Graph_BCONTRACT_BY_B_U" hidden="1">'[13]QRE Charts'!$D$276:$Q$276</definedName>
    <definedName name="_81__123Graph_ESUPPLIES_BY_B_U" hidden="1">'[13]QRE Charts'!$D$253:$Q$253</definedName>
    <definedName name="_82_0_0_S" hidden="1">[14]Masterdata!#REF!</definedName>
    <definedName name="_84__123Graph_EWAGES_BY_B_U" hidden="1">'[13]QRE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'[13]QRE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'[13]QRE''s'!$D$99:$R$99</definedName>
    <definedName name="_9__123Graph_ATAX_CREDIT" hidden="1">'[15]QRE Charts'!$D$332:$D$342</definedName>
    <definedName name="_9__123Graph_BQRE_S_BY_CO." hidden="1">'[13]QRE Charts'!$D$302:$R$302</definedName>
    <definedName name="_90__123Graph_FQRE_S_BY_CO." hidden="1">'[13]QRE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'[13]QRE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'[13]QRE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'[13]QRE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'[11]Cost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[17]DEPR96!#REF!</definedName>
    <definedName name="_Fill" hidden="1">#REF!</definedName>
    <definedName name="_xlnm._FilterDatabase" localSheetId="0" hidden="1">'ADIT Schedule_2021'!$B$6:$P$110</definedName>
    <definedName name="_gas2">#REF!</definedName>
    <definedName name="_gas2006">#REF!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hidden="1">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hidden="1">'[18]704 Depr'!#REF!</definedName>
    <definedName name="_Parse_Out" hidden="1">[19]CONDENSED!#REF!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hidden="1">#REF!</definedName>
    <definedName name="_sort1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'[20]Summ 165_236'!#REF!</definedName>
    <definedName name="_SUM4">'[20]Summ 165_236'!#REF!</definedName>
    <definedName name="_Table1_In1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hidden="1">{"'Metretek HTML'!$A$7:$W$42"}</definedName>
    <definedName name="AB.print">#REF!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'[21]AC 255'!$A$1:$M$32</definedName>
    <definedName name="AC_282">[22]December!#REF!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[17]DEPR96!#REF!</definedName>
    <definedName name="ACRS">#REF!</definedName>
    <definedName name="Active1">#REF!</definedName>
    <definedName name="Active2">#REF!</definedName>
    <definedName name="Actual">[23]Assumptions!$E$52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'[24]Input Page'!$G$7</definedName>
    <definedName name="ag_cap_indirect">'[25]Input Page'!$G$7</definedName>
    <definedName name="ag_mix_cap">'[25]Input Page'!$G$8</definedName>
    <definedName name="ag_mix_total">'[25]Input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[26]ALL!$B$25</definedName>
    <definedName name="ALLCGI">[26]ALL!$D$25</definedName>
    <definedName name="ALLOC">#REF!</definedName>
    <definedName name="ALLOW">#REF!</definedName>
    <definedName name="Allow_for_Funds_Used_During_Const.">#REF!</definedName>
    <definedName name="ALLRD">[26]ALL!$C$25</definedName>
    <definedName name="ALLSKP">[26]ALL!$E$25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[27]Pepco!#REF!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'[28]Gas Ferc 2 2003'!$V$2</definedName>
    <definedName name="APR">[29]load!#REF!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[27]Pepco!#REF!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'[30]Aday IS DECo &amp; Other'!#REF!</definedName>
    <definedName name="Assets_Held_for_Sale_YR_2006">'[30]Aday IS DECo &amp; Other'!#REF!</definedName>
    <definedName name="Assets_Held_for_Sale_YR_2007">'[30]Aday IS DECo &amp; Other'!#REF!</definedName>
    <definedName name="Assets_Held_for_Sale_YR_2008">'[30]Aday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hidden="1">{"'Metretek HTML'!$A$7:$W$42"}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[23]Assumptions!$H$15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'[31]Input Page'!#REF!</definedName>
    <definedName name="beg_CWIP">'[31]Input Page'!$E$19</definedName>
    <definedName name="Benefits">350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'[32]10.08.5 - 2008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'[32]10.08.3 - 2008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'[32]10.08.5 - 2008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'[32]10.08.5 - 2008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'[32]10.08.2 - 2008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'[32]10.08.3 - 2008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'[32]10.08.4 -2008 Capital'!#REF!</definedName>
    <definedName name="BEx1U15M7LVVFZENH830B2BGWC04" hidden="1">#REF!</definedName>
    <definedName name="BEx1U5NGVTXGL4CIPVT5O034KGGR" hidden="1">'[32]10.08.3 - 2008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'[32]10.08.5 - 2008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'[32]10.08.5 - 2008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[33]Table!#REF!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'[32]10.08.5 - 2008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'[32]10.08.5 - 2008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'[32]10.08.3 - 2008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[33]Table!#REF!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'[32]10.08.5 - 2008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'[32]10.08.4 -2008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'[32]10.08.5 - 2008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'[32]10.08.5 - 2008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'[32]10.08.4 -2008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'[32]10.08.5 - 2008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'[32]10.08.3 - 2008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'[32]10.08.2 - 2008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'[32]10.08.3 - 2008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'[32]10.08.5 - 2008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'[32]10.08.5 - 2008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'[32]10.08.5 - 2008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'[32]10.08.2 - 2008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'[32]10.08.5 - 2008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'[32]10.08.2 - 2008 Expense'!#REF!</definedName>
    <definedName name="BExCUW1QXVMEP3B9SFPNEEWCG9I0" hidden="1">'[32]10.08.5 - 2008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'[32]10.08.4 -2008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'[32]10.08.2 - 2008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'[32]10.08.3 - 2008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[33]Table!#REF!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'[32]10.08.4 -2008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'[32]10.08.4 -2008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'[32]10.08.2 - 2008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'[32]10.08.5 - 2008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'[32]10.08.4 -2008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'[32]10.08.5 - 2008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'[32]10.08.4 -2008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'[32]10.08.4 -2008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'[32]10.08.2 - 2008 Expense'!#REF!</definedName>
    <definedName name="BExIM2RXHXBO63HBPUTHF775IIRY" hidden="1">#REF!</definedName>
    <definedName name="BExIM2RXYS5BGYBDMFLU1RE8039Z" hidden="1">#REF!</definedName>
    <definedName name="BExIM2X90EG7J3TG4STQ3J1OK4O0" hidden="1">'[32]10.08.5 - 2008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'[32]10.08.5 - 2008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'[32]10.08.5 - 2008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'[32]10.08.2 - 2008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'[32]10.08.4 -2008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'[32]10.08.4 -2008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'[32]10.08.5 - 2008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[33]Table!#REF!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'[32]10.08.5 - 2008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'[32]10.08.5 - 2008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'[32]10.08.5 - 2008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'[32]10.08.3 - 2008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'[32]10.08.2 - 2008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'[32]10.08.5 - 2008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[33]Table!#REF!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'[32]10.08.2 - 2008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'[32]10.08.5 - 2008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'[32]10.08.3 - 2008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'[32]10.08.2 - 2008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'[32]10.08.2 - 2008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[33]Table!#REF!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'[32]10.08.4 -2008 Capital'!#REF!</definedName>
    <definedName name="BExTYLUCLWGGQOEPH6W91DIYL3RQ" hidden="1">#REF!</definedName>
    <definedName name="BExTYOZQGNRDMMFZOG8515WQDGU3" hidden="1">'[32]10.08.5 - 2008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'[32]10.08.2 - 2008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'[32]10.08.5 - 2008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'[32]10.08.5 - 2008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'[32]10.08.5 - 2008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'[32]10.08.3 - 2008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'[32]10.08.2 - 2008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'[32]10.08.5 - 2008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'[32]10.08.3 - 2008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'[32]10.08.5 - 2008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'[32]10.08.2 - 2008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'[32]10.08.3 - 2008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'[32]10.08.5 - 2008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'[32]10.08.5 - 2008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'[32]10.08.5 - 2008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S_Cost_Scenario">[23]Assumptions!$E$33</definedName>
    <definedName name="BGS_Forecast">[34]Assumptions!#REF!</definedName>
    <definedName name="BGS_Rate">#REF!</definedName>
    <definedName name="BGS_RFP">[23]Assumptions!$E$36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'[30]Aday IS DECo &amp; Other'!#REF!</definedName>
    <definedName name="Biomass_Energy_YR_2006">'[30]Aday IS DECo &amp; Other'!#REF!</definedName>
    <definedName name="Biomass_Energy_YR_2007">'[30]Aday IS DECo &amp; Other'!#REF!</definedName>
    <definedName name="Biomass_Energy_YR_2008">'[30]Aday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[35]Assumptions!$E$28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hidden="1">{#N/A,#N/A,FALSE,"O&amp;M by processes";#N/A,#N/A,FALSE,"Elec Act vs Bud";#N/A,#N/A,FALSE,"G&amp;A";#N/A,#N/A,FALSE,"BGS";#N/A,#N/A,FALSE,"Res Cost"}</definedName>
    <definedName name="cap_interest">'[31]Input Page'!$E$16</definedName>
    <definedName name="CapBank2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'[35]JFJ-4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'[30]Aday IS EG Subs'!#REF!</definedName>
    <definedName name="Citizens_Gas_YR_2006">'[30]Aday IS EG Subs'!#REF!</definedName>
    <definedName name="Citizens_Gas_YR_2007">'[30]Aday IS EG Subs'!#REF!</definedName>
    <definedName name="Citizens_Gas_YR_2008">'[30]Aday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'[30]Aday IS EG Subs'!#REF!</definedName>
    <definedName name="Coal_Bed_Methane_Yates_Center_YR_2006">'[30]Aday IS EG Subs'!#REF!</definedName>
    <definedName name="Coal_Bed_Methane_Yates_Center_YR_2007">'[30]Aday IS EG Subs'!#REF!</definedName>
    <definedName name="Coal_Bed_Methane_Yates_Center_YR_2008">'[30]Aday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'[31]Input Page'!#REF!</definedName>
    <definedName name="coal_purchase">'[31]Input Page'!#REF!</definedName>
    <definedName name="coal_sampling">'[31]Input Page'!#REF!</definedName>
    <definedName name="Coal_Services">#REF!</definedName>
    <definedName name="Coal_Services_YR_2005">'[30]Aday IS DECo &amp; Other'!#REF!</definedName>
    <definedName name="Coal_Services_YR_2006">'[30]Aday IS DECo &amp; Other'!#REF!</definedName>
    <definedName name="Coal_Services_YR_2007">'[30]Aday IS DECo &amp; Other'!#REF!</definedName>
    <definedName name="Coal_Services_YR_2008">'[30]Aday IS DECo &amp; Other'!#REF!</definedName>
    <definedName name="Code">'[36]Array Tables'!$B$4:$B$236</definedName>
    <definedName name="CoEnergy___Purch_Acct_Sub_Total">#REF!</definedName>
    <definedName name="CoEnergy___Purch_Acct_Sub_Total_YR_2005">'[30]Aday IS DECo &amp; Other'!#REF!</definedName>
    <definedName name="CoEnergy___Purch_Acct_Sub_Total_YR_2006">'[30]Aday IS DECo &amp; Other'!#REF!</definedName>
    <definedName name="CoEnergy___Purch_Acct_Sub_Total_YR_2007">'[30]Aday IS DECo &amp; Other'!#REF!</definedName>
    <definedName name="CoEnergy___Purch_Acct_Sub_Total_YR_2008">'[30]Aday IS DECo &amp; Other'!#REF!</definedName>
    <definedName name="CoEnergy_Trading">#REF!</definedName>
    <definedName name="CoEnergy_Trading_YR_2005">'[30]Aday IS DECo &amp; Other'!#REF!</definedName>
    <definedName name="CoEnergy_Trading_YR_2006">'[30]Aday IS DECo &amp; Other'!#REF!</definedName>
    <definedName name="CoEnergy_Trading_YR_2007">'[30]Aday IS DECo &amp; Other'!#REF!</definedName>
    <definedName name="CoEnergy_Trading_YR_2008">'[30]Aday IS DECo &amp; Other'!#REF!</definedName>
    <definedName name="COGEN">'[37]October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[38]Inputs!$B$4</definedName>
    <definedName name="CONSOLDEFTAXBAL">#REF!</definedName>
    <definedName name="CONSOLDEFTAXSUM">#REF!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'[39]2004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hidden="1">#REF!</definedName>
    <definedName name="copy3" hidden="1">#REF!</definedName>
    <definedName name="Corporate_Purch_Acct">#REF!</definedName>
    <definedName name="Corporate_Purch_Acct_YR_2005">'[30]Aday IS DECo &amp; Other'!#REF!</definedName>
    <definedName name="Corporate_Purch_Acct_YR_2006">'[30]Aday IS DECo &amp; Other'!#REF!</definedName>
    <definedName name="Corporate_Purch_Acct_YR_2007">'[30]Aday IS DECo &amp; Other'!#REF!</definedName>
    <definedName name="Corporate_Purch_Acct_YR_2008">'[30]Aday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[17]DEPR96!#REF!</definedName>
    <definedName name="Cost_Center">'[36]Array Tables'!$A$4:$A$236</definedName>
    <definedName name="cost_of_good_sold">'[31]Input Page'!$E$11</definedName>
    <definedName name="Cost_of_Goods_Sold">#REF!</definedName>
    <definedName name="Cost_of_Goods_Sold_CPM">#REF!</definedName>
    <definedName name="cost2001">[40]Input!$M$23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[17]DEPR96!#REF!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[34]Assumptions!#REF!</definedName>
    <definedName name="custRetain">[40]Input!#REF!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'[30]Aday IS DECo &amp; Other'!#REF!</definedName>
    <definedName name="D_Tech___Other_Wolverine_YR_2006">'[30]Aday IS DECo &amp; Other'!#REF!</definedName>
    <definedName name="D_Tech___Other_Wolverine_YR_2007">'[30]Aday IS DECo &amp; Other'!#REF!</definedName>
    <definedName name="D_Tech___Other_Wolverine_YR_2008">'[30]Aday IS DECo &amp; Other'!#REF!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'[41]New Accts 2009'!#REF!</definedName>
    <definedName name="DATA10">'[42]3640'!#REF!</definedName>
    <definedName name="DATA11">'[42]3640'!#REF!</definedName>
    <definedName name="DATA14">#REF!</definedName>
    <definedName name="DATA2">'[43]190100'!#REF!</definedName>
    <definedName name="DATA3">'[43]190100'!#REF!</definedName>
    <definedName name="DATA4">'[43]190100'!#REF!</definedName>
    <definedName name="DATA5">#REF!</definedName>
    <definedName name="DATA6">#REF!</definedName>
    <definedName name="DATA7">'[43]190100'!#REF!</definedName>
    <definedName name="DATA8">'[43]190100'!#REF!</definedName>
    <definedName name="DATA9">'[42]3640'!#REF!</definedName>
    <definedName name="data97">#REF!</definedName>
    <definedName name="_xlnm.Database">[44]DSUM!#REF!</definedName>
    <definedName name="Database_MI">#REF!</definedName>
    <definedName name="Date">[45]Settings!$F$23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[46]Sheet1!$J$130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'[30]Aday IS DECo &amp; Other'!#REF!</definedName>
    <definedName name="DECo_Corporate_Unallocated_YR_2006">'[30]Aday IS DECo &amp; Other'!#REF!</definedName>
    <definedName name="DECo_Corporate_Unallocated_YR_2007">'[30]Aday IS DECo &amp; Other'!#REF!</definedName>
    <definedName name="DECo_Corporate_Unallocated_YR_2008">'[30]Aday IS DECo &amp; Other'!#REF!</definedName>
    <definedName name="Decommissioning_Rate">#REF!</definedName>
    <definedName name="Deferral_Interest_Rate">[23]Assumptions!$H$14</definedName>
    <definedName name="Deferral_Recovery">'[35]JFJ-1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[47]Lists!$A$2:$A$4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[17]DEPR96!#REF!</definedName>
    <definedName name="DESCR">[17]DEPR96!#REF!</definedName>
    <definedName name="detail">#REF!</definedName>
    <definedName name="Detroit_Edison">#REF!</definedName>
    <definedName name="Detroit_Edison_Consolidated_YR_2005">'[30]Aday IS DECo &amp; Other'!#REF!</definedName>
    <definedName name="Detroit_Edison_Consolidated_YR_2006">'[30]Aday IS DECo &amp; Other'!#REF!</definedName>
    <definedName name="Detroit_Edison_Consolidated_YR_2007">'[30]Aday IS DECo &amp; Other'!#REF!</definedName>
    <definedName name="Detroit_Edison_Consolidated_YR_2008">'[30]Aday IS DECo &amp; Other'!#REF!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'[30]Aday IS DECo &amp; Other'!#REF!</definedName>
    <definedName name="DTE_Eliminations_YR_2006">'[30]Aday IS DECo &amp; Other'!#REF!</definedName>
    <definedName name="DTE_Eliminations_YR_2007">'[30]Aday IS DECo &amp; Other'!#REF!</definedName>
    <definedName name="DTE_Eliminations_YR_2008">'[30]Aday IS DECo &amp; Other'!#REF!</definedName>
    <definedName name="DTE_Enterprises_Corporate">#REF!</definedName>
    <definedName name="DTE_Enterprises_Corporate_YR_2005">'[30]Aday IS DECo &amp; Other'!#REF!</definedName>
    <definedName name="DTE_Enterprises_Corporate_YR_2006">'[30]Aday IS DECo &amp; Other'!#REF!</definedName>
    <definedName name="DTE_Enterprises_Corporate_YR_2007">'[30]Aday IS DECo &amp; Other'!#REF!</definedName>
    <definedName name="DTE_Enterprises_Corporate_YR_2008">'[30]Aday IS DECo &amp; Other'!#REF!</definedName>
    <definedName name="DTE_Holding_Co.">#REF!</definedName>
    <definedName name="DTE_Holding_Co._YR_2005">'[30]Aday IS DECo &amp; Other'!#REF!</definedName>
    <definedName name="DTE_Holding_Co._YR_2006">'[30]Aday IS DECo &amp; Other'!#REF!</definedName>
    <definedName name="DTE_Holding_Co._YR_2007">'[30]Aday IS DECo &amp; Other'!#REF!</definedName>
    <definedName name="DTE_Holding_Co._YR_2008">'[30]Aday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'[48]#REF'!$AS$5:$AS$85</definedName>
    <definedName name="ED_NON_REGULATED_YR_2005">'[30]Aday IS DECo &amp; Other'!#REF!</definedName>
    <definedName name="ED_NON_REGULATED_YR_2006">'[30]Aday IS DECo &amp; Other'!#REF!</definedName>
    <definedName name="ED_NON_REGULATED_YR_2007">'[30]Aday IS DECo &amp; Other'!#REF!</definedName>
    <definedName name="ED_NON_REGULATED_YR_2008">'[30]Aday IS DECo &amp; Other'!#REF!</definedName>
    <definedName name="Edison_Development">#REF!</definedName>
    <definedName name="Edison_Development_YR_2005">'[30]Aday IS DECo &amp; Other'!#REF!</definedName>
    <definedName name="Edison_Development_YR_2006">'[30]Aday IS DECo &amp; Other'!#REF!</definedName>
    <definedName name="Edison_Development_YR_2007">'[30]Aday IS DECo &amp; Other'!#REF!</definedName>
    <definedName name="Edison_Development_YR_2008">'[30]Aday IS DECo &amp; Other'!#REF!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'[30]Aday IS EG Subs'!#REF!</definedName>
    <definedName name="EG_Non_Regulated_Growth_YR_2006">'[30]Aday IS EG Subs'!#REF!</definedName>
    <definedName name="EG_Non_Regulated_Growth_YR_2007">'[30]Aday IS EG Subs'!#REF!</definedName>
    <definedName name="EG_Non_Regulated_Growth_YR_2008">'[30]Aday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'[30]Aday IS DECo &amp; Other'!#REF!</definedName>
    <definedName name="Electric_Power_YR_2006">'[30]Aday IS DECo &amp; Other'!#REF!</definedName>
    <definedName name="Electric_Power_YR_2007">'[30]Aday IS DECo &amp; Other'!#REF!</definedName>
    <definedName name="Electric_Power_YR_2008">'[30]Aday IS DECo &amp; Other'!#REF!</definedName>
    <definedName name="Elim">#REF!</definedName>
    <definedName name="Elim_Yates_Center">#REF!</definedName>
    <definedName name="En_Svcs_Base_Overlay_YR_2005">'[30]Aday IS DECo &amp; Other'!#REF!</definedName>
    <definedName name="En_Svcs_Base_Overlay_YR_2006">'[30]Aday IS DECo &amp; Other'!#REF!</definedName>
    <definedName name="En_Svcs_Base_Overlay_YR_2007">'[30]Aday IS DECo &amp; Other'!#REF!</definedName>
    <definedName name="En_Svcs_Base_Overlay_YR_2008">'[30]Aday IS DECo &amp; Other'!#REF!</definedName>
    <definedName name="End_Bal" hidden="1">#REF!</definedName>
    <definedName name="end_coal">'[31]Input Page'!#REF!</definedName>
    <definedName name="end_CWIP">'[31]Input Page'!#REF!</definedName>
    <definedName name="ENERGY">#REF!</definedName>
    <definedName name="ENERGY_GAS_GROWTH_YR_2005">'[30]Aday IS EG Subs'!#REF!</definedName>
    <definedName name="ENERGY_GAS_GROWTH_YR_2006">'[30]Aday IS EG Subs'!#REF!</definedName>
    <definedName name="ENERGY_GAS_GROWTH_YR_2007">'[30]Aday IS EG Subs'!#REF!</definedName>
    <definedName name="ENERGY_GAS_GROWTH_YR_2008">'[30]Aday IS EG Subs'!#REF!</definedName>
    <definedName name="ENERGY_GAS_NON_REGULATED_YR_2003">'[30]Aday IS DECo &amp; Other'!#REF!</definedName>
    <definedName name="ENERGY_GAS_NON_REGULATED_YR_2004">'[30]Aday IS DECo &amp; Other'!#REF!</definedName>
    <definedName name="ENERGY_GAS_NON_REGULATED_YR_2005">'[30]Aday IS DECo &amp; Other'!#REF!</definedName>
    <definedName name="ENERGY_GAS_NON_REGULATED_YR_2006">'[30]Aday IS DECo &amp; Other'!#REF!</definedName>
    <definedName name="ENERGY_GAS_NON_REGULATED_YR_2007">'[30]Aday IS DECo &amp; Other'!#REF!</definedName>
    <definedName name="ENERGY_GAS_NON_REGULATED_YR_2008">'[30]Aday IS DECo &amp; Other'!#REF!</definedName>
    <definedName name="Energy_Holdings_Purch_Acct">#REF!</definedName>
    <definedName name="Energy_Holdings_Purch_Acct_YR_2005">'[30]Aday IS DECo &amp; Other'!#REF!</definedName>
    <definedName name="Energy_Holdings_Purch_Acct_YR_2006">'[30]Aday IS DECo &amp; Other'!#REF!</definedName>
    <definedName name="Energy_Holdings_Purch_Acct_YR_2007">'[30]Aday IS DECo &amp; Other'!#REF!</definedName>
    <definedName name="Energy_Holdings_Purch_Acct_YR_2008">'[30]Aday IS DECo &amp; Other'!#REF!</definedName>
    <definedName name="Energy_Marketing">#REF!</definedName>
    <definedName name="Energy_Marketing_YR_2005">'[30]Aday IS DECo &amp; Other'!#REF!</definedName>
    <definedName name="Energy_Marketing_YR_2006">'[30]Aday IS DECo &amp; Other'!#REF!</definedName>
    <definedName name="Energy_Marketing_YR_2007">'[30]Aday IS DECo &amp; Other'!#REF!</definedName>
    <definedName name="Energy_Marketing_YR_2008">'[30]Aday IS DECo &amp; Other'!#REF!</definedName>
    <definedName name="Energy_Res_Inc.">#REF!</definedName>
    <definedName name="Energy_Res_Inc._YR_2005">'[30]Aday IS DECo &amp; Other'!#REF!</definedName>
    <definedName name="Energy_Res_Inc._YR_2006">'[30]Aday IS DECo &amp; Other'!#REF!</definedName>
    <definedName name="Energy_Res_Inc._YR_2007">'[30]Aday IS DECo &amp; Other'!#REF!</definedName>
    <definedName name="Energy_Res_Inc._YR_2008">'[30]Aday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'[30]Aday IS DECo &amp; Other'!#REF!</definedName>
    <definedName name="Energy_Services_YR_2006">'[30]Aday IS DECo &amp; Other'!#REF!</definedName>
    <definedName name="Energy_Services_YR_2007">'[30]Aday IS DECo &amp; Other'!#REF!</definedName>
    <definedName name="Energy_Services_YR_2008">'[30]Aday IS DECo &amp; Other'!#REF!</definedName>
    <definedName name="Energy_Trading">#REF!</definedName>
    <definedName name="Energy_Trading_YR_2005">'[30]Aday IS DECo &amp; Other'!#REF!</definedName>
    <definedName name="Energy_Trading_YR_2006">'[30]Aday IS DECo &amp; Other'!#REF!</definedName>
    <definedName name="Energy_Trading_YR_2007">'[30]Aday IS DECo &amp; Other'!#REF!</definedName>
    <definedName name="Energy_Trading_YR_2008">'[30]Aday IS DECo &amp; Other'!#REF!</definedName>
    <definedName name="eng_design">'[25]Input Page'!$G$17</definedName>
    <definedName name="ENTITY">[45]Settings!$F$17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'[30]Aday IS DECo &amp; Other'!#REF!</definedName>
    <definedName name="ER_Eliminations_YR_2006">'[30]Aday IS DECo &amp; Other'!#REF!</definedName>
    <definedName name="ER_Eliminations_YR_2007">'[30]Aday IS DECo &amp; Other'!#REF!</definedName>
    <definedName name="ER_Eliminations_YR_2008">'[30]Aday IS DECo &amp; Other'!#REF!</definedName>
    <definedName name="ER_NON_REGULATED">#REF!</definedName>
    <definedName name="ER_Non_Regulated_Growth_YR_2005">'[30]Aday IS DECo &amp; Other'!#REF!</definedName>
    <definedName name="ER_Non_Regulated_Growth_YR_2006">'[30]Aday IS DECo &amp; Other'!#REF!</definedName>
    <definedName name="ER_Non_Regulated_Growth_YR_2007">'[30]Aday IS DECo &amp; Other'!#REF!</definedName>
    <definedName name="ER_Non_Regulated_Growth_YR_2008">'[30]Aday IS DECo &amp; Other'!#REF!</definedName>
    <definedName name="ER_Non_Regulated_Support">#REF!</definedName>
    <definedName name="ER_Non_Regulated_Support_YR_2005">'[30]Aday IS DECo &amp; Other'!#REF!</definedName>
    <definedName name="ER_Non_Regulated_Support_YR_2006">'[30]Aday IS DECo &amp; Other'!#REF!</definedName>
    <definedName name="ER_Non_Regulated_Support_YR_2007">'[30]Aday IS DECo &amp; Other'!#REF!</definedName>
    <definedName name="ER_Non_Regulated_Support_YR_2008">'[30]Aday IS DECo &amp; Other'!#REF!</definedName>
    <definedName name="ER_Non_Regulated_YR_2005">'[30]Aday IS DECo &amp; Other'!#REF!</definedName>
    <definedName name="ER_Non_Regulated_YR_2006">'[30]Aday IS DECo &amp; Other'!#REF!</definedName>
    <definedName name="ER_Non_Regulated_YR_2007">'[30]Aday IS DECo &amp; Other'!#REF!</definedName>
    <definedName name="ER_Non_Regulated_YR_2008">'[30]Aday IS DECo &amp; Other'!#REF!</definedName>
    <definedName name="EROA">[38]Inputs!$B$3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'[31]Input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[22]December!#REF!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'[31]Input Page'!$E$13</definedName>
    <definedName name="FEDCUME">[17]DEPR96!#REF!</definedName>
    <definedName name="FEDCURR">[17]DEPR96!#REF!</definedName>
    <definedName name="FEDDEFERREDTAX">#REF!</definedName>
    <definedName name="Federal___Other_Inc_Tax_CPM">#REF!</definedName>
    <definedName name="FEDLIFE">[17]DEPR96!#REF!</definedName>
    <definedName name="FEDMETH">[17]DEPR96!#REF!</definedName>
    <definedName name="FEDNO">[17]DEPR96!#REF!</definedName>
    <definedName name="FEDRATE">[17]DEPR96!#REF!</definedName>
    <definedName name="FEDYR">[17]DEPR96!#REF!</definedName>
    <definedName name="FEDYRNO">[17]DEPR96!#REF!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[40]Input!#REF!</definedName>
    <definedName name="fieldProd">[40]Input!#REF!</definedName>
    <definedName name="fieldSalary">[40]Input!#REF!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hidden="1">[49]Assump!#REF!</definedName>
    <definedName name="fleet_cap">'[31]Input Page'!$E$7</definedName>
    <definedName name="fleet_total">'[31]Input Page'!$E$8</definedName>
    <definedName name="FORM">#REF!</definedName>
    <definedName name="Format">#REF!</definedName>
    <definedName name="Forms">#REF!</definedName>
    <definedName name="Fossil_BGS">[35]Assumptions!$E$58</definedName>
    <definedName name="Fossil_Secur_Date">[23]Assumptions!$E$22</definedName>
    <definedName name="fp">#REF!</definedName>
    <definedName name="Free_Cash_Flow_CPM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'[28]Gas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'[30]Aday IS EG Subs'!#REF!</definedName>
    <definedName name="Gas_Dist_Purch_Acct_YR_2006">'[30]Aday IS EG Subs'!#REF!</definedName>
    <definedName name="Gas_Dist_Purch_Acct_YR_2007">'[30]Aday IS EG Subs'!#REF!</definedName>
    <definedName name="Gas_Dist_Purch_Acct_YR_2008">'[30]Aday IS EG Subs'!#REF!</definedName>
    <definedName name="Gas_Marketing_Purch_Acct">#REF!</definedName>
    <definedName name="Gas_Marketing_Purch_Acct_YR_2005">'[30]Aday IS DECo &amp; Other'!#REF!</definedName>
    <definedName name="Gas_Marketing_Purch_Acct_YR_2006">'[30]Aday IS DECo &amp; Other'!#REF!</definedName>
    <definedName name="Gas_Marketing_Purch_Acct_YR_2007">'[30]Aday IS DECo &amp; Other'!#REF!</definedName>
    <definedName name="Gas_Marketing_Purch_Acct_YR_2008">'[30]Aday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'[30]Aday IS EG Subs'!#REF!</definedName>
    <definedName name="Gas_Storage_YR_2006">'[30]Aday IS EG Subs'!#REF!</definedName>
    <definedName name="Gas_Storage_YR_2007">'[30]Aday IS EG Subs'!#REF!</definedName>
    <definedName name="Gas_Storage_YR_2008">'[30]Aday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'[30]Aday IS DECo &amp; Other'!#REF!</definedName>
    <definedName name="Generation_YR_2006">'[30]Aday IS DECo &amp; Other'!#REF!</definedName>
    <definedName name="Generation_YR_2007">'[30]Aday IS DECo &amp; Other'!#REF!</definedName>
    <definedName name="Generation_YR_2008">'[30]Aday IS DECo &amp; Other'!#REF!</definedName>
    <definedName name="GenLedger">[50]PEPCO!$A$9:$H$774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'[30]Aday IS DECo &amp; Other'!#REF!</definedName>
    <definedName name="Growth_Contingency_YR_2006">'[30]Aday IS DECo &amp; Other'!#REF!</definedName>
    <definedName name="Growth_Contingency_YR_2007">'[30]Aday IS DECo &amp; Other'!#REF!</definedName>
    <definedName name="Growth_Contingency_YR_2008">'[30]Aday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'[51]Tony''s Categories'!$B$6:$B$11</definedName>
    <definedName name="historiccents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'[30]Aday IS DECo &amp; Other'!#REF!</definedName>
    <definedName name="HOLDING_CO___OTHER_TOTAL_YR_2006">'[30]Aday IS DECo &amp; Other'!#REF!</definedName>
    <definedName name="HOLDING_CO___OTHER_TOTAL_YR_2007">'[30]Aday IS DECo &amp; Other'!#REF!</definedName>
    <definedName name="HOLDING_CO___OTHER_TOTAL_YR_2008">'[30]Aday IS DECo &amp; Other'!#REF!</definedName>
    <definedName name="homeNo">[40]Input!#REF!</definedName>
    <definedName name="homeProd">[40]Input!#REF!</definedName>
    <definedName name="homeSalary">[40]Input!#REF!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[52]Inputs!#REF!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[53]criteria!$A$5:$B$6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'[30]Aday IS DECo &amp; Other'!#REF!</definedName>
    <definedName name="International_Trans._Co._YR_2006">'[30]Aday IS DECo &amp; Other'!#REF!</definedName>
    <definedName name="International_Trans._Co._YR_2007">'[30]Aday IS DECo &amp; Other'!#REF!</definedName>
    <definedName name="International_Trans._Co._YR_2008">'[30]Aday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[54]PL!$A:$IV</definedName>
    <definedName name="itec">[54]PL!$A$1:$A$65536</definedName>
    <definedName name="JAN">#REF!</definedName>
    <definedName name="JE">#REF!</definedName>
    <definedName name="JE33WP">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[14]Masterdata!#REF!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'[51]Tony''s Categories'!$D$6:$D$100</definedName>
    <definedName name="KeyCon_Close_Date">[35]Assumptions!$E$29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hidden="1">{"'Metretek HTML'!$A$7:$W$42"}</definedName>
    <definedName name="l">[55]Lists!$A$2:$A$4</definedName>
    <definedName name="L4_A">[56]total!#REF!</definedName>
    <definedName name="L4_B">[56]total!#REF!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[17]DEPR96!#REF!</definedName>
    <definedName name="limcount" hidden="1">1</definedName>
    <definedName name="LIST">#REF!</definedName>
    <definedName name="ListOffset" hidden="1">1</definedName>
    <definedName name="LK" hidden="1">{"'Metretek HTML'!$A$7:$W$42"}</definedName>
    <definedName name="LOAD">#REF!</definedName>
    <definedName name="LOAD_4">[56]total!#REF!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'[51]Tony''s Categories'!$C$6:$C$25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'[30]Aday IS DECo &amp; Other'!#REF!</definedName>
    <definedName name="Management_Task_YR_2006">'[30]Aday IS DECo &amp; Other'!#REF!</definedName>
    <definedName name="Management_Task_YR_2007">'[30]Aday IS DECo &amp; Other'!#REF!</definedName>
    <definedName name="Management_Task_YR_2008">'[30]Aday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'[30]Aday IS EG Subs'!#REF!</definedName>
    <definedName name="MCGC_Elims_YR_2006">'[30]Aday IS EG Subs'!#REF!</definedName>
    <definedName name="MCGC_Elims_YR_2007">'[30]Aday IS EG Subs'!#REF!</definedName>
    <definedName name="MCGC_Elims_YR_2008">'[30]Aday IS EG Subs'!#REF!</definedName>
    <definedName name="MCGC_Subsidiaries">#REF!</definedName>
    <definedName name="MCGC_Subsidiaries_YR_2005">'[30]Aday IS EG Subs'!#REF!</definedName>
    <definedName name="MCGC_Subsidiaries_YR_2006">'[30]Aday IS EG Subs'!#REF!</definedName>
    <definedName name="MCGC_Subsidiaries_YR_2007">'[30]Aday IS EG Subs'!#REF!</definedName>
    <definedName name="MCGC_Subsidiaries_YR_2008">'[30]Aday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'[30]Aday IS EG Subs'!#REF!</definedName>
    <definedName name="MCH_Corp___Elims_YR_2006">'[30]Aday IS EG Subs'!#REF!</definedName>
    <definedName name="MCH_Corp___Elims_YR_2007">'[30]Aday IS EG Subs'!#REF!</definedName>
    <definedName name="MCH_Corp___Elims_YR_2008">'[30]Aday IS EG Subs'!#REF!</definedName>
    <definedName name="MENU">#REF!</definedName>
    <definedName name="METH">[17]DEPR96!#REF!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'[30]Aday IS EG Subs'!#REF!</definedName>
    <definedName name="Midstream_Purch_Acct_YR_2006">'[30]Aday IS EG Subs'!#REF!</definedName>
    <definedName name="Midstream_Purch_Acct_YR_2007">'[30]Aday IS EG Subs'!#REF!</definedName>
    <definedName name="Midstream_Purch_Acct_YR_2008">'[30]Aday IS EG Subs'!#REF!</definedName>
    <definedName name="MILESTONES_1">#REF!</definedName>
    <definedName name="MILESTONES_2">#REF!</definedName>
    <definedName name="Millennium_Pipeline">#REF!</definedName>
    <definedName name="Millennium_Pipeline_YR_2005">'[30]Aday IS EG Subs'!#REF!</definedName>
    <definedName name="Millennium_Pipeline_YR_2006">'[30]Aday IS EG Subs'!#REF!</definedName>
    <definedName name="Millennium_Pipeline_YR_2007">'[30]Aday IS EG Subs'!#REF!</definedName>
    <definedName name="Millennium_Pipeline_YR_2008">'[30]Aday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'[31]Input Page'!#REF!</definedName>
    <definedName name="mix_total">'[31]Input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[17]DEPR96!#REF!</definedName>
    <definedName name="mode">#REF!</definedName>
    <definedName name="modelgrheader">[3]Model!$A$3</definedName>
    <definedName name="modelqreheader">[3]Model!$A$78</definedName>
    <definedName name="month">[57]RPT80MAR!$A$1:$D$77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'[35]JFJ-3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[58]Hierarchy!$B$2:$E$16455</definedName>
    <definedName name="non_cap_int">'[31]Input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[23]Assumptions!$E$21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[59]Sheet1!$H$75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'[30]Aday IS EG Subs'!#REF!</definedName>
    <definedName name="Oil___Gas_E_P_YR_2006">'[30]Aday IS EG Subs'!#REF!</definedName>
    <definedName name="Oil___Gas_E_P_YR_2007">'[30]Aday IS EG Subs'!#REF!</definedName>
    <definedName name="Oil___Gas_E_P_YR_2008">'[30]Aday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'[60]Income Statement'!#REF!</definedName>
    <definedName name="ORACLE_DEPRECIATION">'[61]Agriliance-allassets'!$A$1:$EG$15622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'[30]Aday IS DECo &amp; Other'!#REF!</definedName>
    <definedName name="Other_EG_Reg__excl_MichCon_Util__YR_2004">'[30]Aday IS DECo &amp; Other'!#REF!</definedName>
    <definedName name="Other_EG_Reg__excl_MichCon_Util__YR_2005">'[30]Aday IS DECo &amp; Other'!#REF!</definedName>
    <definedName name="Other_EG_Reg__excl_MichCon_Util__YR_2006">'[30]Aday IS DECo &amp; Other'!#REF!</definedName>
    <definedName name="Other_EG_Reg__excl_MichCon_Util__YR_2007">'[30]Aday IS DECo &amp; Other'!#REF!</definedName>
    <definedName name="Other_EG_Reg__excl_MichCon_Util__YR_2008">'[30]Aday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'[25]Input Page'!$G$10</definedName>
    <definedName name="other_mix_total">'[25]Input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[40]Input!$M$24</definedName>
    <definedName name="pctSWExp">[40]Input!$M$26</definedName>
    <definedName name="pctTraining">[40]Input!$M$25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'[26]Percent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'[30]Aday IS EG Subs'!#REF!</definedName>
    <definedName name="Pipeline_Eliminations_YR_2006">'[30]Aday IS EG Subs'!#REF!</definedName>
    <definedName name="Pipeline_Eliminations_YR_2007">'[30]Aday IS EG Subs'!#REF!</definedName>
    <definedName name="Pipeline_Eliminations_YR_2008">'[30]Aday IS EG Subs'!#REF!</definedName>
    <definedName name="Pipeline_Parent">#REF!</definedName>
    <definedName name="Pipeline_Parent_YR_2005">'[30]Aday IS EG Subs'!#REF!</definedName>
    <definedName name="Pipeline_Parent_YR_2006">'[30]Aday IS EG Subs'!#REF!</definedName>
    <definedName name="Pipeline_Parent_YR_2007">'[30]Aday IS EG Subs'!#REF!</definedName>
    <definedName name="Pipeline_Parent_YR_2008">'[30]Aday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[62]PLTSTM!#REF!</definedName>
    <definedName name="PLTDECTK">[63]PLTSTM!#REF!</definedName>
    <definedName name="Portland_Pipeline">#REF!</definedName>
    <definedName name="Portland_Pipeline_YR_2005">'[30]Aday IS EG Subs'!#REF!</definedName>
    <definedName name="Portland_Pipeline_YR_2006">'[30]Aday IS EG Subs'!#REF!</definedName>
    <definedName name="Portland_Pipeline_YR_2007">'[30]Aday IS EG Subs'!#REF!</definedName>
    <definedName name="Portland_Pipeline_YR_2008">'[30]Aday IS EG Subs'!#REF!</definedName>
    <definedName name="post_fossil">[35]Assumptions!$E$59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[23]Assumptions!$E$38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'[35]MTC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'[64]DACTIVE$'!$A$1:$IV$4,'[64]DACTIVE$'!$A$1:$A$65536</definedName>
    <definedName name="PRINT2">#REF!</definedName>
    <definedName name="printarea">#REF!</definedName>
    <definedName name="PrintareaDec">'[65]kWh-Mcf'!$E$97,'[65]kWh-Mcf'!$A$81:$E$118,'[65]kWh-Mcf'!$AM$86:$AO$118</definedName>
    <definedName name="printyearfrom">#REF!</definedName>
    <definedName name="printyearto">#REF!</definedName>
    <definedName name="PRIOR">[17]DEPR96!#REF!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'[25]Input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'[30]Aday IS EG Subs'!#REF!</definedName>
    <definedName name="Processing_Plants_YR_2006">'[30]Aday IS EG Subs'!#REF!</definedName>
    <definedName name="Processing_Plants_YR_2007">'[30]Aday IS EG Subs'!#REF!</definedName>
    <definedName name="Processing_Plants_YR_2008">'[30]Aday IS EG Subs'!#REF!</definedName>
    <definedName name="PROD">[17]DEPR96!#REF!</definedName>
    <definedName name="prod_depr">'[31]Input Page'!$E$17</definedName>
    <definedName name="Prod_Num">'[60]Income Statement'!#REF!</definedName>
    <definedName name="profitPerCust">[40]Input!#REF!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[17]DEPR96!#REF!</definedName>
    <definedName name="PTXA">[17]DEPR96!#REF!</definedName>
    <definedName name="PTXC">[17]DEPR96!#REF!</definedName>
    <definedName name="PTXDATE">#REF!</definedName>
    <definedName name="PTXYRS">[17]DEPR96!#REF!</definedName>
    <definedName name="Purchase_Accounting_Reclass">#REF!</definedName>
    <definedName name="Purchase_Accounting_YR_2005">'[30]Aday IS DECo &amp; Other'!#REF!</definedName>
    <definedName name="Purchase_Accounting_YR_2006">'[30]Aday IS DECo &amp; Other'!#REF!</definedName>
    <definedName name="Purchase_Accounting_YR_2007">'[30]Aday IS DECo &amp; Other'!#REF!</definedName>
    <definedName name="Purchase_Accounting_YR_2008">'[30]Aday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'[66]Boston Edison'!$A$1:$M$3434</definedName>
    <definedName name="qw" hidden="1">{"'Metretek HTML'!$A$7:$W$42"}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'[67]Employee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[17]DEPR96!#REF!</definedName>
    <definedName name="RPT_B">#REF!</definedName>
    <definedName name="RPT_G">#REF!</definedName>
    <definedName name="RPTX">#REF!</definedName>
    <definedName name="rrrr" hidden="1">{#N/A,#N/A,FALSE,"O&amp;M by processes";#N/A,#N/A,FALSE,"Elec Act vs Bud";#N/A,#N/A,FALSE,"G&amp;A";#N/A,#N/A,FALSE,"BGS";#N/A,#N/A,FALSE,"Res Cost"}</definedName>
    <definedName name="RSHCust">'[68]Chart6-8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[14]Masterdata!#REF!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'[30]Aday IS EG Subs'!#REF!</definedName>
    <definedName name="So._Missouri_YR_2006">'[30]Aday IS EG Subs'!#REF!</definedName>
    <definedName name="So._Missouri_YR_2007">'[30]Aday IS EG Subs'!#REF!</definedName>
    <definedName name="So._Missouri_YR_2008">'[30]Aday IS EG Subs'!#REF!</definedName>
    <definedName name="solver_adj" hidden="1">[69]Database!#REF!,[69]Database!#REF!,[69]Database!#REF!,[69]Database!#REF!,[69]Database!#REF!,[69]Database!#REF!,[69]Database!#REF!</definedName>
    <definedName name="solver_tmp" hidden="1">[69]Database!#REF!,[69]Database!#REF!,[69]Database!#REF!,[69]Database!#REF!,[69]Database!#REF!,[69]Database!#REF!,[69]Database!#REF!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'[70]State List'!$A$2:$A$53</definedName>
    <definedName name="StateDef">#REF!</definedName>
    <definedName name="stats">#REF!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'[31]Input Page'!$E$9</definedName>
    <definedName name="store_total">'[31]Input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'[30]Aday IS DECo &amp; Other'!#REF!</definedName>
    <definedName name="Subtotal_Energy_Res_Consol_YR_2006">'[30]Aday IS DECo &amp; Other'!#REF!</definedName>
    <definedName name="Subtotal_Energy_Res_Consol_YR_2007">'[30]Aday IS DECo &amp; Other'!#REF!</definedName>
    <definedName name="Subtotal_Energy_Res_Consol_YR_2008">'[30]Aday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>#REF!</definedName>
    <definedName name="summary_caution">[3]Model!$A$202:$IV$207</definedName>
    <definedName name="SUMMARYOFBOOKINCOME">#REF!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'[35]Keystone Swap Amort Sched'!$A$1:$F$241</definedName>
    <definedName name="SWITCH">[71]Assump!#REF!</definedName>
    <definedName name="Syndeco_Realty">#REF!</definedName>
    <definedName name="Syndeco_Realty_YR_2005">'[30]Aday IS DECo &amp; Other'!#REF!</definedName>
    <definedName name="Syndeco_Realty_YR_2006">'[30]Aday IS DECo &amp; Other'!#REF!</definedName>
    <definedName name="Syndeco_Realty_YR_2007">'[30]Aday IS DECo &amp; Other'!#REF!</definedName>
    <definedName name="Syndeco_Realty_YR_2008">'[30]Aday IS DECo &amp; Other'!#REF!</definedName>
    <definedName name="Synfuel_Gain__Loss__CPM">#REF!</definedName>
    <definedName name="sysOpImprov">[40]Input!#REF!</definedName>
    <definedName name="sysOpYears">[40]Input!#REF!</definedName>
    <definedName name="t_and_d_exp">'[31]Input Page'!#REF!</definedName>
    <definedName name="TABLE">#REF!</definedName>
    <definedName name="TABLE_A">#REF!</definedName>
    <definedName name="TABLE_A2">#REF!</definedName>
    <definedName name="TABLE_B">#REF!</definedName>
    <definedName name="Tacx_Factor">[35]Assumptions!$E$52</definedName>
    <definedName name="tax_base_on_inc">'[31]Input Page'!$E$14</definedName>
    <definedName name="tax_basis">'[31]Input Page'!$E$18</definedName>
    <definedName name="Tax_Credits_CPM">#REF!</definedName>
    <definedName name="Tax_Rate">#REF!</definedName>
    <definedName name="TAXES">#REF!</definedName>
    <definedName name="Taxrate">'[72]Case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'[43]190100'!#REF!</definedName>
    <definedName name="TESTKEYS">#REF!</definedName>
    <definedName name="TESTVKEY">#REF!</definedName>
    <definedName name="TEXT" hidden="1">{"'Metretek HTML'!$A$7:$W$42"}</definedName>
    <definedName name="thousand">1000</definedName>
    <definedName name="TIM">[73]Comp!#REF!</definedName>
    <definedName name="TITLES">#REF!</definedName>
    <definedName name="TMRI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'[31]Input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'[31]Input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[22]December!#REF!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[74]Cover!$A$9</definedName>
    <definedName name="valDate">[38]Inputs!$B$1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'[30]Aday IS EG Subs'!#REF!</definedName>
    <definedName name="Vector_Pipeline_YR_2006">'[30]Aday IS EG Subs'!#REF!</definedName>
    <definedName name="Vector_Pipeline_YR_2007">'[30]Aday IS EG Subs'!#REF!</definedName>
    <definedName name="Vector_Pipeline_YR_2008">'[30]Aday IS EG Subs'!#REF!</definedName>
    <definedName name="version">[75]Cover!$A$9</definedName>
    <definedName name="WATERACT">'[2]Curr adj - depn basis diff'!#REF!</definedName>
    <definedName name="WCCGCR2">[68]Rates!$B$96:$C$190</definedName>
    <definedName name="we" hidden="1">{"'Metretek HTML'!$A$7:$W$42"}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ccount._.Analysis." hidden="1">{#N/A,#N/A,FALSE,"June"}</definedName>
    <definedName name="wrn.Aging._.and._.Trend._.Analysis." hidden="1">{#N/A,#N/A,FALSE,"Aging Summary";#N/A,#N/A,FALSE,"Ratio Analysis";#N/A,#N/A,FALSE,"Test 120 Day Accts";#N/A,#N/A,FALSE,"Tickmarks"}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Cash._.Products." hidden="1">{"Cash - Products",#N/A,FALSE,"SUB BS Flux"}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hidden="1">{"'Metretek HTML'!$A$7:$W$42"}</definedName>
    <definedName name="xls" hidden="1">{"'Metretek HTML'!$A$7:$W$42"}</definedName>
    <definedName name="XO" hidden="1">{"'Metretek HTML'!$A$7:$W$42"}</definedName>
    <definedName name="xs" hidden="1">{"'Metretek HTML'!$A$7:$W$42"}</definedName>
    <definedName name="xTc">'[76]PMG Annual'!#REF!</definedName>
    <definedName name="xx" hidden="1">{"'Metretek HTML'!$A$7:$W$42"}</definedName>
    <definedName name="xxx" hidden="1">{#N/A,#N/A,TRUE,"TAXPROV";#N/A,#N/A,TRUE,"FLOWTHRU";#N/A,#N/A,TRUE,"SCHEDULE M'S";#N/A,#N/A,TRUE,"PLANT M'S";#N/A,#N/A,TRUE,"TAXJE"}</definedName>
    <definedName name="xxxx" hidden="1">{#N/A,#N/A,FALSE,"O&amp;M by processes";#N/A,#N/A,FALSE,"Elec Act vs Bud";#N/A,#N/A,FALSE,"G&amp;A";#N/A,#N/A,FALSE,"BGS";#N/A,#N/A,FALSE,"Res Cost"}</definedName>
    <definedName name="xxxxxxx" hidden="1">{"'Metretek HTML'!$A$7:$W$42"}</definedName>
    <definedName name="XXXXXXXXXXXXXX" hidden="1">{"'Metretek HTML'!$A$7:$W$42"}</definedName>
    <definedName name="xy" hidden="1">{"'Metretek HTML'!$A$7:$W$42"}</definedName>
    <definedName name="XZ" hidden="1">{"'Metretek HTML'!$A$7:$W$42"}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[77]INPUTS!$C$17</definedName>
    <definedName name="yeartodate">[57]RPT80MAR!$A$84:$D$158</definedName>
    <definedName name="YEDATE">#REF!</definedName>
    <definedName name="YR_2005">'[30]Aday IS EG Subs'!#REF!</definedName>
    <definedName name="YR_2006">'[30]Aday IS EG Subs'!#REF!</definedName>
    <definedName name="YR_2007">'[30]Aday IS EG Subs'!#REF!</definedName>
    <definedName name="YR_2008">'[30]Aday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hidden="1">{"'Metretek HTML'!$A$7:$W$42"}</definedName>
    <definedName name="yyy" hidden="1">{#N/A,#N/A,FALSE,"Sheet1"}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'[78]Time Phased Hours'!$A$1:$C$65536,'[78]Time Phased Hours'!$A$3:$IV$5</definedName>
    <definedName name="Z_B7A05E1E_93CE_40AF_8215_EED8EE94C1F4_.wvu.PrintArea" hidden="1">'[78]Risk Profile'!$A$1:$AA$187</definedName>
    <definedName name="zaph">#REF!</definedName>
    <definedName name="zero">0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" i="1" l="1"/>
  <c r="B108" i="1"/>
  <c r="L108" i="1"/>
  <c r="K108" i="1"/>
  <c r="J108" i="1"/>
  <c r="I108" i="1"/>
  <c r="H108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8" i="1" s="1"/>
  <c r="B52" i="1" s="1"/>
  <c r="B53" i="1" s="1"/>
  <c r="B54" i="1" s="1"/>
  <c r="B55" i="1" s="1"/>
  <c r="B56" i="1" s="1"/>
  <c r="B57" i="1" s="1"/>
  <c r="B58" i="1" s="1"/>
  <c r="B59" i="1" s="1"/>
  <c r="B60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3" i="1" s="1"/>
  <c r="B74" i="1" s="1"/>
  <c r="B75" i="1" s="1"/>
  <c r="B76" i="1" s="1"/>
  <c r="B77" i="1" s="1"/>
  <c r="B78" i="1" s="1"/>
  <c r="B79" i="1" s="1"/>
  <c r="B80" i="1" s="1"/>
  <c r="B82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" i="1"/>
  <c r="D116" i="1" l="1"/>
  <c r="D120" i="1" s="1"/>
  <c r="N110" i="1"/>
  <c r="J106" i="1"/>
  <c r="J105" i="1"/>
  <c r="J104" i="1"/>
  <c r="J102" i="1"/>
  <c r="I101" i="1"/>
  <c r="J100" i="1"/>
  <c r="J99" i="1"/>
  <c r="I98" i="1"/>
  <c r="H96" i="1"/>
  <c r="J95" i="1"/>
  <c r="I93" i="1"/>
  <c r="I92" i="1"/>
  <c r="I91" i="1"/>
  <c r="I90" i="1"/>
  <c r="J89" i="1"/>
  <c r="J88" i="1"/>
  <c r="I87" i="1"/>
  <c r="H86" i="1"/>
  <c r="I85" i="1"/>
  <c r="J80" i="1"/>
  <c r="J79" i="1"/>
  <c r="J78" i="1"/>
  <c r="J77" i="1"/>
  <c r="K77" i="1" s="1"/>
  <c r="J76" i="1"/>
  <c r="J75" i="1"/>
  <c r="J74" i="1"/>
  <c r="K74" i="1" s="1"/>
  <c r="L74" i="1" s="1"/>
  <c r="J73" i="1"/>
  <c r="I71" i="1"/>
  <c r="K71" i="1" s="1"/>
  <c r="L71" i="1" s="1"/>
  <c r="I70" i="1"/>
  <c r="I69" i="1"/>
  <c r="I68" i="1"/>
  <c r="K68" i="1" s="1"/>
  <c r="I67" i="1"/>
  <c r="I66" i="1"/>
  <c r="I65" i="1"/>
  <c r="K65" i="1" s="1"/>
  <c r="L65" i="1" s="1"/>
  <c r="I64" i="1"/>
  <c r="I63" i="1"/>
  <c r="K63" i="1" s="1"/>
  <c r="L63" i="1" s="1"/>
  <c r="I62" i="1"/>
  <c r="H60" i="1"/>
  <c r="L60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J46" i="1"/>
  <c r="H44" i="1"/>
  <c r="I44" i="1"/>
  <c r="I43" i="1"/>
  <c r="I42" i="1"/>
  <c r="I41" i="1"/>
  <c r="J40" i="1"/>
  <c r="H39" i="1"/>
  <c r="I38" i="1"/>
  <c r="J36" i="1"/>
  <c r="J35" i="1"/>
  <c r="J34" i="1"/>
  <c r="J33" i="1"/>
  <c r="J31" i="1"/>
  <c r="I30" i="1"/>
  <c r="J29" i="1"/>
  <c r="I29" i="1"/>
  <c r="H29" i="1"/>
  <c r="J28" i="1"/>
  <c r="I25" i="1"/>
  <c r="J24" i="1"/>
  <c r="J23" i="1"/>
  <c r="I23" i="1"/>
  <c r="H23" i="1"/>
  <c r="I22" i="1"/>
  <c r="H21" i="1"/>
  <c r="J20" i="1"/>
  <c r="I19" i="1"/>
  <c r="J18" i="1"/>
  <c r="J17" i="1"/>
  <c r="I16" i="1"/>
  <c r="H15" i="1"/>
  <c r="I14" i="1"/>
  <c r="J13" i="1"/>
  <c r="J12" i="1"/>
  <c r="J11" i="1"/>
  <c r="I10" i="1"/>
  <c r="J9" i="1"/>
  <c r="L52" i="1" l="1"/>
  <c r="H82" i="1"/>
  <c r="I82" i="1"/>
  <c r="J82" i="1"/>
  <c r="L39" i="1"/>
  <c r="K23" i="1"/>
  <c r="L21" i="1"/>
  <c r="H106" i="1"/>
  <c r="H46" i="1"/>
  <c r="J85" i="1"/>
  <c r="K85" i="1" s="1"/>
  <c r="I46" i="1"/>
  <c r="K46" i="1" s="1"/>
  <c r="I12" i="1"/>
  <c r="L68" i="1"/>
  <c r="H35" i="1"/>
  <c r="J87" i="1"/>
  <c r="K87" i="1" s="1"/>
  <c r="H95" i="1"/>
  <c r="L95" i="1" s="1"/>
  <c r="H99" i="1"/>
  <c r="I106" i="1"/>
  <c r="K106" i="1" s="1"/>
  <c r="I35" i="1"/>
  <c r="K35" i="1" s="1"/>
  <c r="I95" i="1"/>
  <c r="K95" i="1" s="1"/>
  <c r="I99" i="1"/>
  <c r="K99" i="1" s="1"/>
  <c r="J10" i="1"/>
  <c r="K10" i="1" s="1"/>
  <c r="H18" i="1"/>
  <c r="L18" i="1" s="1"/>
  <c r="H19" i="1"/>
  <c r="J44" i="1"/>
  <c r="K44" i="1" s="1"/>
  <c r="J91" i="1"/>
  <c r="K91" i="1" s="1"/>
  <c r="I18" i="1"/>
  <c r="K18" i="1" s="1"/>
  <c r="J19" i="1"/>
  <c r="K19" i="1" s="1"/>
  <c r="H25" i="1"/>
  <c r="J25" i="1"/>
  <c r="K25" i="1" s="1"/>
  <c r="H36" i="1"/>
  <c r="K38" i="1"/>
  <c r="L38" i="1" s="1"/>
  <c r="K75" i="1"/>
  <c r="L75" i="1" s="1"/>
  <c r="I86" i="1"/>
  <c r="H90" i="1"/>
  <c r="H92" i="1"/>
  <c r="J93" i="1"/>
  <c r="K93" i="1" s="1"/>
  <c r="I96" i="1"/>
  <c r="J101" i="1"/>
  <c r="K101" i="1" s="1"/>
  <c r="H22" i="1"/>
  <c r="H13" i="1"/>
  <c r="I13" i="1"/>
  <c r="K13" i="1" s="1"/>
  <c r="I20" i="1"/>
  <c r="K20" i="1" s="1"/>
  <c r="J22" i="1"/>
  <c r="K22" i="1" s="1"/>
  <c r="I36" i="1"/>
  <c r="K36" i="1" s="1"/>
  <c r="K66" i="1"/>
  <c r="L66" i="1" s="1"/>
  <c r="J90" i="1"/>
  <c r="K90" i="1" s="1"/>
  <c r="H100" i="1"/>
  <c r="J86" i="1"/>
  <c r="J92" i="1"/>
  <c r="K92" i="1" s="1"/>
  <c r="J96" i="1"/>
  <c r="H10" i="1"/>
  <c r="J15" i="1"/>
  <c r="I100" i="1"/>
  <c r="K100" i="1" s="1"/>
  <c r="H20" i="1"/>
  <c r="I33" i="1"/>
  <c r="K33" i="1" s="1"/>
  <c r="H85" i="1"/>
  <c r="H89" i="1"/>
  <c r="J98" i="1"/>
  <c r="K98" i="1" s="1"/>
  <c r="H104" i="1"/>
  <c r="J30" i="1"/>
  <c r="K30" i="1" s="1"/>
  <c r="I31" i="1"/>
  <c r="K31" i="1" s="1"/>
  <c r="I89" i="1"/>
  <c r="K89" i="1" s="1"/>
  <c r="I104" i="1"/>
  <c r="K104" i="1" s="1"/>
  <c r="K12" i="1"/>
  <c r="H12" i="1"/>
  <c r="I15" i="1"/>
  <c r="K78" i="1"/>
  <c r="L78" i="1" s="1"/>
  <c r="J27" i="1"/>
  <c r="I27" i="1"/>
  <c r="J37" i="1"/>
  <c r="I37" i="1"/>
  <c r="H37" i="1"/>
  <c r="K69" i="1"/>
  <c r="L69" i="1" s="1"/>
  <c r="K73" i="1"/>
  <c r="L73" i="1" s="1"/>
  <c r="H11" i="1"/>
  <c r="H17" i="1"/>
  <c r="H27" i="1"/>
  <c r="K64" i="1"/>
  <c r="L64" i="1" s="1"/>
  <c r="J94" i="1"/>
  <c r="I94" i="1"/>
  <c r="H94" i="1"/>
  <c r="K41" i="1"/>
  <c r="L41" i="1" s="1"/>
  <c r="J45" i="1"/>
  <c r="I45" i="1"/>
  <c r="H45" i="1"/>
  <c r="K76" i="1"/>
  <c r="L76" i="1" s="1"/>
  <c r="K79" i="1"/>
  <c r="L79" i="1" s="1"/>
  <c r="I24" i="1"/>
  <c r="K24" i="1" s="1"/>
  <c r="H24" i="1"/>
  <c r="K29" i="1"/>
  <c r="L29" i="1" s="1"/>
  <c r="J32" i="1"/>
  <c r="I32" i="1"/>
  <c r="H32" i="1"/>
  <c r="K67" i="1"/>
  <c r="L67" i="1" s="1"/>
  <c r="K70" i="1"/>
  <c r="L70" i="1" s="1"/>
  <c r="I11" i="1"/>
  <c r="K11" i="1" s="1"/>
  <c r="I17" i="1"/>
  <c r="K17" i="1" s="1"/>
  <c r="H9" i="1"/>
  <c r="H14" i="1"/>
  <c r="I9" i="1"/>
  <c r="J14" i="1"/>
  <c r="K14" i="1" s="1"/>
  <c r="H16" i="1"/>
  <c r="K42" i="1"/>
  <c r="L42" i="1" s="1"/>
  <c r="K62" i="1"/>
  <c r="J16" i="1"/>
  <c r="K16" i="1" s="1"/>
  <c r="I26" i="1"/>
  <c r="H26" i="1"/>
  <c r="H28" i="1"/>
  <c r="L77" i="1"/>
  <c r="L23" i="1"/>
  <c r="J26" i="1"/>
  <c r="I28" i="1"/>
  <c r="K28" i="1" s="1"/>
  <c r="K43" i="1"/>
  <c r="L43" i="1" s="1"/>
  <c r="J97" i="1"/>
  <c r="I97" i="1"/>
  <c r="H97" i="1"/>
  <c r="J103" i="1"/>
  <c r="I103" i="1"/>
  <c r="H103" i="1"/>
  <c r="H34" i="1"/>
  <c r="H88" i="1"/>
  <c r="H102" i="1"/>
  <c r="H31" i="1"/>
  <c r="L31" i="1" s="1"/>
  <c r="H33" i="1"/>
  <c r="I34" i="1"/>
  <c r="K34" i="1" s="1"/>
  <c r="H87" i="1"/>
  <c r="I88" i="1"/>
  <c r="K88" i="1" s="1"/>
  <c r="H93" i="1"/>
  <c r="I102" i="1"/>
  <c r="K102" i="1" s="1"/>
  <c r="H105" i="1"/>
  <c r="K40" i="1"/>
  <c r="L40" i="1" s="1"/>
  <c r="H101" i="1"/>
  <c r="I105" i="1"/>
  <c r="K105" i="1" s="1"/>
  <c r="H30" i="1"/>
  <c r="K80" i="1"/>
  <c r="L80" i="1" s="1"/>
  <c r="H91" i="1"/>
  <c r="H98" i="1"/>
  <c r="K82" i="1" l="1"/>
  <c r="I48" i="1"/>
  <c r="H48" i="1"/>
  <c r="J48" i="1"/>
  <c r="K103" i="1"/>
  <c r="L92" i="1"/>
  <c r="L106" i="1"/>
  <c r="L99" i="1"/>
  <c r="K97" i="1"/>
  <c r="L25" i="1"/>
  <c r="L24" i="1"/>
  <c r="K94" i="1"/>
  <c r="L94" i="1" s="1"/>
  <c r="L20" i="1"/>
  <c r="L100" i="1"/>
  <c r="J110" i="1"/>
  <c r="K32" i="1"/>
  <c r="L32" i="1" s="1"/>
  <c r="L91" i="1"/>
  <c r="K26" i="1"/>
  <c r="L26" i="1" s="1"/>
  <c r="L36" i="1"/>
  <c r="L44" i="1"/>
  <c r="L90" i="1"/>
  <c r="K45" i="1"/>
  <c r="L45" i="1" s="1"/>
  <c r="K37" i="1"/>
  <c r="L37" i="1" s="1"/>
  <c r="K15" i="1"/>
  <c r="L15" i="1" s="1"/>
  <c r="L30" i="1"/>
  <c r="L104" i="1"/>
  <c r="L19" i="1"/>
  <c r="L98" i="1"/>
  <c r="L103" i="1"/>
  <c r="L13" i="1"/>
  <c r="K96" i="1"/>
  <c r="L96" i="1" s="1"/>
  <c r="L102" i="1"/>
  <c r="L46" i="1"/>
  <c r="L87" i="1"/>
  <c r="L12" i="1"/>
  <c r="L85" i="1"/>
  <c r="L10" i="1"/>
  <c r="L22" i="1"/>
  <c r="L17" i="1"/>
  <c r="K27" i="1"/>
  <c r="L27" i="1" s="1"/>
  <c r="K86" i="1"/>
  <c r="L86" i="1" s="1"/>
  <c r="L34" i="1"/>
  <c r="L101" i="1"/>
  <c r="L93" i="1"/>
  <c r="L97" i="1"/>
  <c r="L28" i="1"/>
  <c r="L35" i="1"/>
  <c r="L89" i="1"/>
  <c r="L105" i="1"/>
  <c r="L88" i="1"/>
  <c r="L11" i="1"/>
  <c r="L16" i="1"/>
  <c r="K9" i="1"/>
  <c r="L14" i="1"/>
  <c r="L33" i="1"/>
  <c r="L62" i="1"/>
  <c r="L82" i="1" s="1"/>
  <c r="K48" i="1" l="1"/>
  <c r="P82" i="1"/>
  <c r="P108" i="1"/>
  <c r="I110" i="1"/>
  <c r="L9" i="1"/>
  <c r="L48" i="1" s="1"/>
  <c r="H110" i="1"/>
  <c r="K110" i="1" l="1"/>
  <c r="L110" i="1"/>
  <c r="P48" i="1"/>
  <c r="P110" i="1" s="1"/>
</calcChain>
</file>

<file path=xl/sharedStrings.xml><?xml version="1.0" encoding="utf-8"?>
<sst xmlns="http://schemas.openxmlformats.org/spreadsheetml/2006/main" count="202" uniqueCount="141">
  <si>
    <t>Potomac Electric Power Company ("Pepco")</t>
  </si>
  <si>
    <t>Line</t>
  </si>
  <si>
    <t>Detailed Description</t>
  </si>
  <si>
    <t>Description</t>
  </si>
  <si>
    <t>Total
ADIT</t>
  </si>
  <si>
    <t>Variance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</si>
  <si>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</si>
  <si>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</si>
  <si>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</si>
  <si>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</si>
  <si>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DC PLUG DDOT</t>
  </si>
  <si>
    <t>Accrued Liability - Environmental</t>
  </si>
  <si>
    <t>Accrued Liability - Legal</t>
  </si>
  <si>
    <t>Accrued Legal</t>
  </si>
  <si>
    <t>Accrued Liability - Other</t>
  </si>
  <si>
    <t>Accrued Liability - Other Incentive Plans</t>
  </si>
  <si>
    <t>Accrued Liability - Payroll Taxes AIP</t>
  </si>
  <si>
    <t>Accrued Liability - Severance</t>
  </si>
  <si>
    <t>Accrued Liability - Vacation</t>
  </si>
  <si>
    <t>Accrued Liability - Worker's Compensation</t>
  </si>
  <si>
    <t>Accrued State Income Taxes</t>
  </si>
  <si>
    <t>Allowance for Doubtful Accounts</t>
  </si>
  <si>
    <t>ASC 712 OPEB Obligation</t>
  </si>
  <si>
    <t>Asset Retirement Obligation</t>
  </si>
  <si>
    <t>Deferred Compensation Plan</t>
  </si>
  <si>
    <t>Deferred Revenue</t>
  </si>
  <si>
    <t>FASB 112 Liability</t>
  </si>
  <si>
    <t>FIN48 Interest</t>
  </si>
  <si>
    <t>Long-term Incentive Plans</t>
  </si>
  <si>
    <t>Merger Commitments</t>
  </si>
  <si>
    <t>Non-Pension Post Retirement Benefit Obligation</t>
  </si>
  <si>
    <t>Other Deferred Credits</t>
  </si>
  <si>
    <t>Regulatory Liability - Conservation Over Recovery</t>
  </si>
  <si>
    <t>Regulatory Liability - DC PLUG</t>
  </si>
  <si>
    <t>Regulatory Liability - DRI Over Recovery</t>
  </si>
  <si>
    <t>Regulatory Liability - Other</t>
  </si>
  <si>
    <t>Sales &amp; Use Tax Reserve</t>
  </si>
  <si>
    <t>Capital Loss Carryforward - MD</t>
  </si>
  <si>
    <t>Federal Net Operating Loss Carryforward</t>
  </si>
  <si>
    <t>State Net Operating Loss Carryforward</t>
  </si>
  <si>
    <t>State Net Operating Loss Carryforward - DC</t>
  </si>
  <si>
    <t>State Net Operating Loss Carryforward - MD</t>
  </si>
  <si>
    <t>Maryland Additional Subtraction Carryforward</t>
  </si>
  <si>
    <t>Maryland 10-309 Carryforward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</si>
  <si>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</si>
  <si>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</si>
  <si>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</si>
  <si>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</si>
  <si>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</si>
  <si>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ML - Fed</t>
  </si>
  <si>
    <t>Powertax Plant - Fed</t>
  </si>
  <si>
    <t>Powertax CIAC - Fed</t>
  </si>
  <si>
    <t>Powertax AFUDC Equity - Fed</t>
  </si>
  <si>
    <t>Powertax Flow-through - Fed</t>
  </si>
  <si>
    <t>Powertax ARO - Fed</t>
  </si>
  <si>
    <t>Non Powertax Plant - Fed</t>
  </si>
  <si>
    <t>Non Powertax CWIP - Fed</t>
  </si>
  <si>
    <t>Non Powertax AFUDC Equity CWIP - Fed</t>
  </si>
  <si>
    <t>Powertax Plant - MD</t>
  </si>
  <si>
    <t>Powertax CIAC - MD</t>
  </si>
  <si>
    <t>Powertax AFUDC Equity - MD</t>
  </si>
  <si>
    <t>Powertax Flow-through - MD</t>
  </si>
  <si>
    <t>Powertax Addition Subtraction Modification - MD</t>
  </si>
  <si>
    <t>Powertax 10-309 - MD</t>
  </si>
  <si>
    <t>Powertax ARO - MD</t>
  </si>
  <si>
    <t>Non Powertax Plant - MD</t>
  </si>
  <si>
    <t>Non Powertax CWIP - MD</t>
  </si>
  <si>
    <t>Non Powertax AFUDC Equity CWIP - MD</t>
  </si>
  <si>
    <t>Powertax Plant - DC</t>
  </si>
  <si>
    <t>Powertax CIAC - DC</t>
  </si>
  <si>
    <t>Powertax AFUDC Equity - DC</t>
  </si>
  <si>
    <t>Powertax Flow-through - DC</t>
  </si>
  <si>
    <t>Powertax ARO - DC</t>
  </si>
  <si>
    <t>Non Powertax Plant - DC</t>
  </si>
  <si>
    <t>Non Powertax CWIP - DC</t>
  </si>
  <si>
    <t>Non Powertax AFUDC Equity CWIP - DC</t>
  </si>
  <si>
    <t>Total FERC Account 282</t>
  </si>
  <si>
    <t>FERC Account 283 - Non-Current</t>
  </si>
  <si>
    <t>Deferred Cloud Implementation Costs</t>
  </si>
  <si>
    <t>Other Deferred Debits</t>
  </si>
  <si>
    <t>Pension Asset</t>
  </si>
  <si>
    <t>Prepayments</t>
  </si>
  <si>
    <t>Property Taxes</t>
  </si>
  <si>
    <t>Regulatory Asset - Administrative Deferral</t>
  </si>
  <si>
    <t>Regulatory Asset - AMI</t>
  </si>
  <si>
    <t>Regulatory Asset - Asset Retirement Obligation</t>
  </si>
  <si>
    <t>Regulatory Asset - Battery Storage</t>
  </si>
  <si>
    <t>Regulatory Asset - Conservation Program</t>
  </si>
  <si>
    <t>Regulatory Asset - DC Base Rates</t>
  </si>
  <si>
    <t>Regulatory Asset - DC Plug</t>
  </si>
  <si>
    <t>Regulatory Asset - DRI</t>
  </si>
  <si>
    <t>Regulatory Asset - Electric Decoupling MD</t>
  </si>
  <si>
    <t>Regulatory Asset - Electric Vehicles</t>
  </si>
  <si>
    <t>Regulatory Asset - Legacy Meters</t>
  </si>
  <si>
    <t>Regulatory Asset - MD Base Rates</t>
  </si>
  <si>
    <t>Regulatory Asset - Other</t>
  </si>
  <si>
    <t>Regulatory Asset - POR Under Recovery</t>
  </si>
  <si>
    <t>Regulatory Asset - Residential Aid</t>
  </si>
  <si>
    <t>Regulatory Asset - Smart Energy Rewards</t>
  </si>
  <si>
    <t>Regulatory Asset - Transmission Abandonment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</si>
  <si>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</si>
  <si>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</si>
  <si>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</si>
  <si>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</si>
  <si>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</si>
  <si>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</si>
  <si>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</si>
  <si>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Washington, D.C.</t>
  </si>
  <si>
    <t>Total</t>
  </si>
  <si>
    <t>Accrued Benefits</t>
  </si>
  <si>
    <t>Accrued Worker's Compensation</t>
  </si>
  <si>
    <t>Accrued Bonuses &amp; Incentives</t>
  </si>
  <si>
    <t>Accrued Liability - DC Distribution Underground</t>
  </si>
  <si>
    <t>Accrued Environmental Liability</t>
  </si>
  <si>
    <t>Accrued Other Expenses</t>
  </si>
  <si>
    <t>Accrued Payroll Taxes - AIP</t>
  </si>
  <si>
    <t>Accrued Severance</t>
  </si>
  <si>
    <t>Accrued Vacation</t>
  </si>
  <si>
    <t>State Income Taxes</t>
  </si>
  <si>
    <t>Accrued OPEB</t>
  </si>
  <si>
    <t>Deferred Compensation</t>
  </si>
  <si>
    <t>Long-term Incentive Plan</t>
  </si>
  <si>
    <t>Regulatory Liability</t>
  </si>
  <si>
    <t>Capital Loss Carryforward</t>
  </si>
  <si>
    <t>Unamortized Investment Tax Credit</t>
  </si>
  <si>
    <t>Plant Deferred Taxes - FAS 109</t>
  </si>
  <si>
    <t>CIAC</t>
  </si>
  <si>
    <t>AFUDC Equity</t>
  </si>
  <si>
    <t>Plant Deferred Taxes - Flow-through</t>
  </si>
  <si>
    <t>Maryland Subtraction Modification</t>
  </si>
  <si>
    <t>Accrued Property Taxes</t>
  </si>
  <si>
    <t>Regulatory Asset</t>
  </si>
  <si>
    <t>FERC
Form 1</t>
  </si>
  <si>
    <t>Accumulated Deferred Income Taxes Supplemental Work Paper</t>
  </si>
  <si>
    <t>For the Year Ended December 31, 2021</t>
  </si>
  <si>
    <t>Accumulated Deferred Income Taxes (December 31, 2021)</t>
  </si>
  <si>
    <t>Gross Timing Difference</t>
  </si>
  <si>
    <t>ADIT
Federal</t>
  </si>
  <si>
    <t>ADIT
Maryland</t>
  </si>
  <si>
    <t>ADIT
Washington, D.C.</t>
  </si>
  <si>
    <t>ADIT
Federal Tax on State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</si>
</sst>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3" fillId="0" borderId="0" xfId="1" applyNumberFormat="1" applyFont="1" applyFill="1"/>
    <xf numFmtId="10" fontId="3" fillId="0" borderId="0" xfId="3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3" fillId="0" borderId="0" xfId="2" applyNumberFormat="1" applyFont="1" applyFill="1"/>
    <xf numFmtId="165" fontId="2" fillId="0" borderId="0" xfId="2" applyNumberFormat="1" applyFont="1" applyFill="1" applyBorder="1"/>
    <xf numFmtId="165" fontId="2" fillId="0" borderId="1" xfId="2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165" fontId="2" fillId="0" borderId="2" xfId="2" applyNumberFormat="1" applyFont="1" applyFill="1" applyBorder="1"/>
    <xf numFmtId="164" fontId="3" fillId="0" borderId="0" xfId="0" applyNumberFormat="1" applyFont="1" applyFill="1"/>
    <xf numFmtId="41" fontId="3" fillId="0" borderId="0" xfId="0" applyNumberFormat="1" applyFont="1" applyFill="1"/>
    <xf numFmtId="0" fontId="2" fillId="0" borderId="3" xfId="0" applyFont="1" applyFill="1" applyBorder="1"/>
    <xf numFmtId="10" fontId="2" fillId="0" borderId="1" xfId="0" applyNumberFormat="1" applyFont="1" applyFill="1" applyBorder="1"/>
    <xf numFmtId="43" fontId="3" fillId="0" borderId="0" xfId="0" applyNumberFormat="1" applyFont="1" applyFill="1"/>
    <xf numFmtId="0" fontId="3" fillId="0" borderId="0" xfId="0" applyFont="1" applyFill="1" applyAlignment="1">
      <alignment horizontal="center"/>
    </xf>
    <xf numFmtId="10" fontId="2" fillId="0" borderId="0" xfId="0" applyNumberFormat="1" applyFont="1" applyFill="1" applyBorder="1"/>
    <xf numFmtId="0" fontId="4" fillId="0" borderId="0" xfId="0" applyFont="1" applyFill="1"/>
    <xf numFmtId="0" fontId="2" fillId="0" borderId="4" xfId="0" applyFont="1" applyFill="1" applyBorder="1" applyAlignment="1">
      <alignment horizontal="center" wrapText="1"/>
    </xf>
    <xf numFmtId="165" fontId="3" fillId="2" borderId="0" xfId="2" applyNumberFormat="1" applyFont="1" applyFill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Corptax\2004\04%20April\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OTIT\Close\Entity%20Sub-Group\PEPCO\Monthly%20Recon\2010\Sept%20236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FERC%20Workpapers\Fas109%203rd%20Qtr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J%20Restructuring\2002%20Budget%20and%20Rates\2002%20High%20Level%20Budget\2002-2006%20TUB%20Forecast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%20SPPC%202001%20Remove%20Capital%20Direct%20Cos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NPC%20%20Adjustment%20%202001%20Direct%20Capital%20Costs%20Removed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2002True-up%20for%20Sep15th-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IDD%20%235%20-%20Alliant%20-%20IPL_7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irectoryStructure\Activities\Accounting\Fuel\Fuel_NUCLEAR\2002\1202\nuclear_journal_Decemb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My%20Documents\Clients\Accounting%20Method\AES\2002%20Indirect%20Cost%20Study%20-%20Calculat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2-2006%20TUB%20Forecast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3-2007%20TUB%20Forecast%20Deferral%20Case%20v0801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Alliant%20Energy\Dept%20Analysis\AandGAnalysis%2019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s_Alloc_MBS_Replacement_Proj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TBBS\10K%20Footnote%20Support\2009\10K%20Support%20GL%20Lookup%20-%20Updated%20with%202009%20Acct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gallo\AppData\Local\Temp\wz13d3\2008%20Casualty%20Calc%20and%20memos\ACE%202008%20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%20Deferred%20Rollforward\Q2%202009%20Deferred%20Rollforwar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TE%202%20Go%20Live\2007\March%202007\March%20FIT%20R3%20expense%20validation%20-%20%20by%20transaction%20typ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nit%20Data%20Upload\Templates\Hyp.%20Retrieve%20v3.5%20%20-%20May%20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ision\NPC\NVPWR_BALANCE_SHEET_(2001-12-3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Clients\STR\Indirect%20Cost\Conectiv\Contractors\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DOCUME~1\x0560fs\LOCALS~1\Temp\notes61BBD3\Pepco%2012-31-07%20TBBS%20adjust%20for%20MD%20rate%20change%20updated%20K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e50781\LOCALS~1\Temp\Domino%20Web%20Access\3-12-07%20KCK%20-%20For%20Next%20Rate%20Cas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304\CorpModel\Download\eda_cwi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7\Accounting\March%20Q1\DTE%20YTD%20MARCH%202007%20FIT%20ANALYSI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4\Companies\Detroit%20Edison\Forecast\Nuclear%20Fuel\Fuel%20Depr%20without%20bonu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Local%20Settings\Temp\wz5907\Expense%20by%20Cost%20Center%20Group%20Reg%20Ind%205-9%202008%20with%20Group%20TDBU%20PC'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Financial%20Reports\Rpts2000\1200\UNSEC\DECO10Q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corptaxnorth\tax\accrual\2006\ACE\December\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tax%20returns\2004%20Tax%20Returns\Federal\NVP\NVP%20standalone%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NN05\FRED\PLTST99\FINAL\PLTSTDEC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Accounting%20Operations\Asset%20Management\AM%20Group%20Documents\TKrysinski\DECo%20Balancing\AQA%20Uploads\2006\Sep06\NN05\FRED\PLTST99\FINAL\PLTSTDE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Nstar\Pools\Summary%20Query%20other%20cos%20-%20full%20lis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MARS001\LOCALS~1\Temp\notes335BF6\MEC%20EMPLOYEE%20HEADCOUNT%202006-2009%20update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992_g038\DC%20DETAIL%202006\Annual%20Ratios%20for%20Rev%20Req\2006%20Rent%20Revenue\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Pepco%20Payable%20Upload%20Entri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WHOHOL~1\LOCALS~1\Temp\notes3C72B0\2006%20Plant%20Statemen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s\Finance\LMK%20Files%202-25-05\2005%20Budget\2005%20PES%20Budget%201-01-05%20FINAL%2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I_Shared_Services\G038\MDDETAIL\PROPTAX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Operating%20&amp;%20Nonoperating%20Reclass%20Entries\RPT50MON%2008%20Qrtly%20FERC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>
            <v>0</v>
          </cell>
        </row>
        <row r="9">
          <cell r="B9">
            <v>0</v>
          </cell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>
            <v>0</v>
          </cell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>
            <v>0</v>
          </cell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>
            <v>0</v>
          </cell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42BA-2352-46ED-98E1-0A5973D5A7E7}">
  <sheetPr>
    <tabColor theme="8" tint="0.79998168889431442"/>
  </sheetPr>
  <dimension ref="A1:Q123"/>
  <sheetViews>
    <sheetView tabSelected="1" zoomScale="80" zoomScaleNormal="80" workbookViewId="0">
      <pane ySplit="6" topLeftCell="A85" activePane="bottomLeft" state="frozen"/>
      <selection activeCell="H32" sqref="H32"/>
      <selection pane="bottomLeft" activeCell="F116" sqref="F116"/>
    </sheetView>
  </sheetViews>
  <sheetFormatPr defaultColWidth="9.1796875" defaultRowHeight="12.5" x14ac:dyDescent="0.25"/>
  <cols>
    <col min="1" max="1" width="2.81640625" style="2" customWidth="1"/>
    <col min="2" max="2" width="9.1796875" style="18"/>
    <col min="3" max="3" width="66.26953125" style="2" bestFit="1" customWidth="1"/>
    <col min="4" max="4" width="49.453125" style="2" bestFit="1" customWidth="1"/>
    <col min="5" max="5" width="2.7265625" style="2" customWidth="1"/>
    <col min="6" max="6" width="18.7265625" style="2" customWidth="1"/>
    <col min="7" max="7" width="2.7265625" style="2" customWidth="1"/>
    <col min="8" max="12" width="18.7265625" style="2" customWidth="1"/>
    <col min="13" max="13" width="2.7265625" style="2" customWidth="1"/>
    <col min="14" max="14" width="18.7265625" style="2" customWidth="1"/>
    <col min="15" max="15" width="2.7265625" style="2" customWidth="1"/>
    <col min="16" max="16" width="18.7265625" style="2" customWidth="1"/>
    <col min="17" max="21" width="15.7265625" style="2" customWidth="1"/>
    <col min="22" max="16384" width="9.1796875" style="2"/>
  </cols>
  <sheetData>
    <row r="1" spans="1:16" ht="13" x14ac:dyDescent="0.3">
      <c r="A1" s="1" t="s">
        <v>0</v>
      </c>
    </row>
    <row r="2" spans="1:16" ht="13" x14ac:dyDescent="0.3">
      <c r="A2" s="1" t="s">
        <v>133</v>
      </c>
      <c r="F2" s="3"/>
      <c r="G2" s="3"/>
    </row>
    <row r="3" spans="1:16" ht="13" x14ac:dyDescent="0.3">
      <c r="A3" s="1" t="s">
        <v>134</v>
      </c>
      <c r="F3" s="3"/>
      <c r="G3" s="3"/>
    </row>
    <row r="4" spans="1:16" ht="13" x14ac:dyDescent="0.3">
      <c r="A4" s="1"/>
    </row>
    <row r="5" spans="1:16" ht="13" x14ac:dyDescent="0.3">
      <c r="F5" s="23" t="s">
        <v>135</v>
      </c>
      <c r="G5" s="24"/>
      <c r="H5" s="24"/>
      <c r="I5" s="24"/>
      <c r="J5" s="24"/>
      <c r="K5" s="24"/>
      <c r="L5" s="25"/>
    </row>
    <row r="6" spans="1:16" ht="38.25" customHeight="1" x14ac:dyDescent="0.3">
      <c r="B6" s="5" t="s">
        <v>1</v>
      </c>
      <c r="C6" s="1" t="s">
        <v>2</v>
      </c>
      <c r="D6" s="1" t="s">
        <v>3</v>
      </c>
      <c r="E6" s="1"/>
      <c r="F6" s="6" t="s">
        <v>136</v>
      </c>
      <c r="G6" s="6"/>
      <c r="H6" s="6" t="s">
        <v>137</v>
      </c>
      <c r="I6" s="6" t="s">
        <v>138</v>
      </c>
      <c r="J6" s="6" t="s">
        <v>139</v>
      </c>
      <c r="K6" s="6" t="s">
        <v>140</v>
      </c>
      <c r="L6" s="6" t="s">
        <v>4</v>
      </c>
      <c r="M6" s="1"/>
      <c r="N6" s="21" t="s">
        <v>132</v>
      </c>
      <c r="O6" s="6"/>
      <c r="P6" s="21" t="s">
        <v>5</v>
      </c>
    </row>
    <row r="7" spans="1:16" ht="4.5" customHeight="1" x14ac:dyDescent="0.25"/>
    <row r="8" spans="1:16" ht="13" x14ac:dyDescent="0.3">
      <c r="C8" s="20" t="s">
        <v>6</v>
      </c>
    </row>
    <row r="9" spans="1:16" x14ac:dyDescent="0.25">
      <c r="B9" s="18">
        <v>1</v>
      </c>
      <c r="C9" s="2" t="s">
        <v>7</v>
      </c>
      <c r="D9" s="2" t="s">
        <v>109</v>
      </c>
      <c r="F9" s="7">
        <v>6787387.2845999999</v>
      </c>
      <c r="G9" s="7"/>
      <c r="H9" s="7">
        <f t="shared" ref="H9:H37" si="0">F9*$D$115</f>
        <v>1425351.3297659999</v>
      </c>
      <c r="I9" s="7">
        <f t="shared" ref="I9:I20" si="1">F9*$D$117</f>
        <v>346156.75151459995</v>
      </c>
      <c r="J9" s="7">
        <f t="shared" ref="J9:J20" si="2">F9*$D$118</f>
        <v>217196.39310720001</v>
      </c>
      <c r="K9" s="7">
        <f t="shared" ref="K9:K20" si="3">-SUM(I9:J9)*$D$115</f>
        <v>-118304.16037057799</v>
      </c>
      <c r="L9" s="7">
        <f t="shared" ref="L9:L33" si="4">SUM(H9:K9)</f>
        <v>1870400.3140172218</v>
      </c>
      <c r="M9" s="3"/>
    </row>
    <row r="10" spans="1:16" x14ac:dyDescent="0.25">
      <c r="B10" s="18">
        <f>B9+1</f>
        <v>2</v>
      </c>
      <c r="C10" s="2" t="s">
        <v>8</v>
      </c>
      <c r="D10" s="2" t="s">
        <v>110</v>
      </c>
      <c r="F10" s="7">
        <v>1974948.84</v>
      </c>
      <c r="G10" s="7"/>
      <c r="H10" s="7">
        <f t="shared" si="0"/>
        <v>414739.25640000001</v>
      </c>
      <c r="I10" s="7">
        <f t="shared" si="1"/>
        <v>100722.39083999999</v>
      </c>
      <c r="J10" s="7">
        <f t="shared" si="2"/>
        <v>63198.362880000001</v>
      </c>
      <c r="K10" s="7">
        <f t="shared" si="3"/>
        <v>-34423.358281199995</v>
      </c>
      <c r="L10" s="7">
        <f t="shared" si="4"/>
        <v>544236.65183879994</v>
      </c>
      <c r="M10" s="3"/>
    </row>
    <row r="11" spans="1:16" x14ac:dyDescent="0.25">
      <c r="B11" s="18">
        <f t="shared" ref="B11:B46" si="5">B10+1</f>
        <v>3</v>
      </c>
      <c r="C11" s="2" t="s">
        <v>9</v>
      </c>
      <c r="D11" s="2" t="s">
        <v>111</v>
      </c>
      <c r="F11" s="7">
        <v>12706814.199999999</v>
      </c>
      <c r="G11" s="7"/>
      <c r="H11" s="7">
        <f t="shared" si="0"/>
        <v>2668430.9819999998</v>
      </c>
      <c r="I11" s="7">
        <f t="shared" si="1"/>
        <v>648047.52419999987</v>
      </c>
      <c r="J11" s="7">
        <f t="shared" si="2"/>
        <v>406618.05439999996</v>
      </c>
      <c r="K11" s="7">
        <f t="shared" si="3"/>
        <v>-221479.77150599996</v>
      </c>
      <c r="L11" s="7">
        <f t="shared" si="4"/>
        <v>3501616.7890939997</v>
      </c>
      <c r="M11" s="3"/>
    </row>
    <row r="12" spans="1:16" x14ac:dyDescent="0.25">
      <c r="B12" s="18">
        <f t="shared" si="5"/>
        <v>4</v>
      </c>
      <c r="C12" s="2" t="s">
        <v>10</v>
      </c>
      <c r="D12" s="2" t="s">
        <v>112</v>
      </c>
      <c r="F12" s="7">
        <v>70000000</v>
      </c>
      <c r="G12" s="7"/>
      <c r="H12" s="7">
        <f t="shared" si="0"/>
        <v>14700000</v>
      </c>
      <c r="I12" s="7">
        <f t="shared" si="1"/>
        <v>3570000</v>
      </c>
      <c r="J12" s="7">
        <f t="shared" si="2"/>
        <v>2240000</v>
      </c>
      <c r="K12" s="7">
        <f t="shared" si="3"/>
        <v>-1220100</v>
      </c>
      <c r="L12" s="7">
        <f t="shared" si="4"/>
        <v>19289900</v>
      </c>
      <c r="M12" s="3"/>
    </row>
    <row r="13" spans="1:16" x14ac:dyDescent="0.25">
      <c r="B13" s="18">
        <f t="shared" si="5"/>
        <v>5</v>
      </c>
      <c r="C13" s="2" t="s">
        <v>11</v>
      </c>
      <c r="D13" s="2" t="s">
        <v>113</v>
      </c>
      <c r="F13" s="7">
        <v>40211477.889999986</v>
      </c>
      <c r="G13" s="7"/>
      <c r="H13" s="7">
        <f t="shared" si="0"/>
        <v>8444410.3568999972</v>
      </c>
      <c r="I13" s="7">
        <f t="shared" si="1"/>
        <v>2050785.3723899992</v>
      </c>
      <c r="J13" s="7">
        <f t="shared" si="2"/>
        <v>1286767.2924799996</v>
      </c>
      <c r="K13" s="7">
        <f t="shared" si="3"/>
        <v>-700886.05962269963</v>
      </c>
      <c r="L13" s="7">
        <f t="shared" si="4"/>
        <v>11081076.962147297</v>
      </c>
      <c r="M13" s="3"/>
    </row>
    <row r="14" spans="1:16" x14ac:dyDescent="0.25">
      <c r="B14" s="18">
        <f t="shared" si="5"/>
        <v>6</v>
      </c>
      <c r="C14" s="2" t="s">
        <v>12</v>
      </c>
      <c r="D14" s="2" t="s">
        <v>13</v>
      </c>
      <c r="F14" s="7">
        <v>345000</v>
      </c>
      <c r="G14" s="7"/>
      <c r="H14" s="7">
        <f t="shared" si="0"/>
        <v>72450</v>
      </c>
      <c r="I14" s="7">
        <f t="shared" si="1"/>
        <v>17595</v>
      </c>
      <c r="J14" s="7">
        <f t="shared" si="2"/>
        <v>11040</v>
      </c>
      <c r="K14" s="7">
        <f t="shared" si="3"/>
        <v>-6013.3499999999995</v>
      </c>
      <c r="L14" s="7">
        <f>SUM(H14:K14)</f>
        <v>95071.65</v>
      </c>
      <c r="M14" s="3"/>
    </row>
    <row r="15" spans="1:16" x14ac:dyDescent="0.25">
      <c r="B15" s="18">
        <f t="shared" si="5"/>
        <v>7</v>
      </c>
      <c r="C15" s="2" t="s">
        <v>14</v>
      </c>
      <c r="D15" s="2" t="s">
        <v>114</v>
      </c>
      <c r="F15" s="7">
        <v>26773492.634999998</v>
      </c>
      <c r="G15" s="7"/>
      <c r="H15" s="7">
        <f t="shared" si="0"/>
        <v>5622433.4533499992</v>
      </c>
      <c r="I15" s="7">
        <f t="shared" si="1"/>
        <v>1365448.1243849997</v>
      </c>
      <c r="J15" s="7">
        <f t="shared" si="2"/>
        <v>856751.76431999996</v>
      </c>
      <c r="K15" s="7">
        <f t="shared" si="3"/>
        <v>-466661.97662804992</v>
      </c>
      <c r="L15" s="7">
        <f t="shared" si="4"/>
        <v>7377971.3654269492</v>
      </c>
      <c r="M15" s="3"/>
    </row>
    <row r="16" spans="1:16" x14ac:dyDescent="0.25">
      <c r="B16" s="18">
        <f t="shared" si="5"/>
        <v>8</v>
      </c>
      <c r="C16" s="2" t="s">
        <v>15</v>
      </c>
      <c r="D16" s="2" t="s">
        <v>111</v>
      </c>
      <c r="F16" s="7">
        <v>594954.68000000005</v>
      </c>
      <c r="G16" s="7"/>
      <c r="H16" s="7">
        <f t="shared" si="0"/>
        <v>124940.48280000001</v>
      </c>
      <c r="I16" s="7">
        <f t="shared" si="1"/>
        <v>30342.688679999999</v>
      </c>
      <c r="J16" s="7">
        <f t="shared" si="2"/>
        <v>19038.549760000002</v>
      </c>
      <c r="K16" s="7">
        <f t="shared" si="3"/>
        <v>-10370.0600724</v>
      </c>
      <c r="L16" s="7">
        <f t="shared" si="4"/>
        <v>163951.66116760002</v>
      </c>
      <c r="M16" s="3"/>
    </row>
    <row r="17" spans="2:13" x14ac:dyDescent="0.25">
      <c r="B17" s="18">
        <f t="shared" si="5"/>
        <v>9</v>
      </c>
      <c r="C17" s="2" t="s">
        <v>16</v>
      </c>
      <c r="D17" s="2" t="s">
        <v>115</v>
      </c>
      <c r="F17" s="7">
        <v>948944.07</v>
      </c>
      <c r="G17" s="7"/>
      <c r="H17" s="7">
        <f t="shared" si="0"/>
        <v>199278.25469999999</v>
      </c>
      <c r="I17" s="7">
        <f t="shared" si="1"/>
        <v>48396.147569999994</v>
      </c>
      <c r="J17" s="7">
        <f t="shared" si="2"/>
        <v>30366.21024</v>
      </c>
      <c r="K17" s="7">
        <f t="shared" si="3"/>
        <v>-16540.095140099998</v>
      </c>
      <c r="L17" s="7">
        <f t="shared" si="4"/>
        <v>261500.51736990002</v>
      </c>
      <c r="M17" s="3"/>
    </row>
    <row r="18" spans="2:13" x14ac:dyDescent="0.25">
      <c r="B18" s="18">
        <f t="shared" si="5"/>
        <v>10</v>
      </c>
      <c r="C18" s="2" t="s">
        <v>17</v>
      </c>
      <c r="D18" s="2" t="s">
        <v>116</v>
      </c>
      <c r="F18" s="7">
        <v>180648.83350000001</v>
      </c>
      <c r="G18" s="7"/>
      <c r="H18" s="7">
        <f t="shared" si="0"/>
        <v>37936.255035000002</v>
      </c>
      <c r="I18" s="7">
        <f t="shared" si="1"/>
        <v>9213.0905084999995</v>
      </c>
      <c r="J18" s="7">
        <f t="shared" si="2"/>
        <v>5780.7626720000007</v>
      </c>
      <c r="K18" s="7">
        <f t="shared" si="3"/>
        <v>-3148.709167905</v>
      </c>
      <c r="L18" s="7">
        <f t="shared" si="4"/>
        <v>49781.399047595005</v>
      </c>
      <c r="M18" s="3"/>
    </row>
    <row r="19" spans="2:13" x14ac:dyDescent="0.25">
      <c r="B19" s="18">
        <f t="shared" si="5"/>
        <v>11</v>
      </c>
      <c r="C19" s="2" t="s">
        <v>18</v>
      </c>
      <c r="D19" s="2" t="s">
        <v>117</v>
      </c>
      <c r="F19" s="7">
        <v>7587801.3775999993</v>
      </c>
      <c r="G19" s="7"/>
      <c r="H19" s="7">
        <f t="shared" si="0"/>
        <v>1593438.2892959998</v>
      </c>
      <c r="I19" s="7">
        <f t="shared" si="1"/>
        <v>386977.87025759992</v>
      </c>
      <c r="J19" s="7">
        <f t="shared" si="2"/>
        <v>242809.64408319999</v>
      </c>
      <c r="K19" s="7">
        <f t="shared" si="3"/>
        <v>-132255.37801156798</v>
      </c>
      <c r="L19" s="7">
        <f t="shared" si="4"/>
        <v>2090970.4256252316</v>
      </c>
      <c r="M19" s="3"/>
    </row>
    <row r="20" spans="2:13" x14ac:dyDescent="0.25">
      <c r="B20" s="18">
        <f t="shared" si="5"/>
        <v>12</v>
      </c>
      <c r="C20" s="2" t="s">
        <v>19</v>
      </c>
      <c r="D20" s="2" t="s">
        <v>110</v>
      </c>
      <c r="F20" s="7">
        <v>29797726.130000003</v>
      </c>
      <c r="G20" s="7"/>
      <c r="H20" s="7">
        <f t="shared" si="0"/>
        <v>6257522.4873000002</v>
      </c>
      <c r="I20" s="7">
        <f t="shared" si="1"/>
        <v>1519684.03263</v>
      </c>
      <c r="J20" s="7">
        <f t="shared" si="2"/>
        <v>953527.23616000009</v>
      </c>
      <c r="K20" s="7">
        <f t="shared" si="3"/>
        <v>-519374.3664459</v>
      </c>
      <c r="L20" s="7">
        <f t="shared" si="4"/>
        <v>8211359.3896441003</v>
      </c>
      <c r="M20" s="3"/>
    </row>
    <row r="21" spans="2:13" x14ac:dyDescent="0.25">
      <c r="B21" s="18">
        <f t="shared" si="5"/>
        <v>13</v>
      </c>
      <c r="C21" s="2" t="s">
        <v>20</v>
      </c>
      <c r="D21" s="2" t="s">
        <v>118</v>
      </c>
      <c r="F21" s="7">
        <v>3594694.3</v>
      </c>
      <c r="G21" s="7"/>
      <c r="H21" s="7">
        <f t="shared" si="0"/>
        <v>754885.80299999996</v>
      </c>
      <c r="I21" s="22"/>
      <c r="J21" s="22"/>
      <c r="K21" s="22"/>
      <c r="L21" s="7">
        <f t="shared" si="4"/>
        <v>754885.80299999996</v>
      </c>
      <c r="M21" s="3"/>
    </row>
    <row r="22" spans="2:13" x14ac:dyDescent="0.25">
      <c r="B22" s="18">
        <f t="shared" si="5"/>
        <v>14</v>
      </c>
      <c r="C22" s="2" t="s">
        <v>21</v>
      </c>
      <c r="D22" s="2" t="s">
        <v>21</v>
      </c>
      <c r="F22" s="7">
        <v>52742717.369999997</v>
      </c>
      <c r="G22" s="7"/>
      <c r="H22" s="7">
        <f t="shared" si="0"/>
        <v>11075970.647699999</v>
      </c>
      <c r="I22" s="7">
        <f t="shared" ref="I22:I38" si="6">F22*$D$117</f>
        <v>2689878.5858699996</v>
      </c>
      <c r="J22" s="7">
        <f t="shared" ref="J22:J37" si="7">F22*$D$118</f>
        <v>1687766.95584</v>
      </c>
      <c r="K22" s="7">
        <f t="shared" ref="K22:K38" si="8">-SUM(I22:J22)*$D$115</f>
        <v>-919305.56375909992</v>
      </c>
      <c r="L22" s="7">
        <f t="shared" si="4"/>
        <v>14534310.625650898</v>
      </c>
      <c r="M22" s="3"/>
    </row>
    <row r="23" spans="2:13" x14ac:dyDescent="0.25">
      <c r="B23" s="18">
        <f t="shared" si="5"/>
        <v>15</v>
      </c>
      <c r="C23" s="2" t="s">
        <v>22</v>
      </c>
      <c r="D23" s="2" t="s">
        <v>119</v>
      </c>
      <c r="F23" s="7">
        <v>332836</v>
      </c>
      <c r="G23" s="7"/>
      <c r="H23" s="7">
        <f t="shared" si="0"/>
        <v>69895.56</v>
      </c>
      <c r="I23" s="7">
        <f t="shared" si="6"/>
        <v>16974.635999999999</v>
      </c>
      <c r="J23" s="7">
        <f t="shared" si="7"/>
        <v>10650.752</v>
      </c>
      <c r="K23" s="7">
        <f t="shared" si="8"/>
        <v>-5801.3314799999998</v>
      </c>
      <c r="L23" s="7">
        <f t="shared" si="4"/>
        <v>91719.61652000001</v>
      </c>
      <c r="M23" s="3"/>
    </row>
    <row r="24" spans="2:13" x14ac:dyDescent="0.25">
      <c r="B24" s="18">
        <f t="shared" si="5"/>
        <v>16</v>
      </c>
      <c r="C24" s="2" t="s">
        <v>23</v>
      </c>
      <c r="D24" s="2" t="s">
        <v>23</v>
      </c>
      <c r="F24" s="7">
        <v>45004749.890000001</v>
      </c>
      <c r="G24" s="7"/>
      <c r="H24" s="7">
        <f t="shared" si="0"/>
        <v>9450997.4769000001</v>
      </c>
      <c r="I24" s="7">
        <f t="shared" si="6"/>
        <v>2295242.2443899997</v>
      </c>
      <c r="J24" s="7">
        <f t="shared" si="7"/>
        <v>1440151.99648</v>
      </c>
      <c r="K24" s="7">
        <f t="shared" si="8"/>
        <v>-784432.79058269993</v>
      </c>
      <c r="L24" s="7">
        <f t="shared" si="4"/>
        <v>12401958.927187299</v>
      </c>
      <c r="M24" s="3"/>
    </row>
    <row r="25" spans="2:13" x14ac:dyDescent="0.25">
      <c r="B25" s="18">
        <f t="shared" si="5"/>
        <v>17</v>
      </c>
      <c r="C25" s="2" t="s">
        <v>24</v>
      </c>
      <c r="D25" s="2" t="s">
        <v>120</v>
      </c>
      <c r="F25" s="7">
        <v>5425315.4899999946</v>
      </c>
      <c r="G25" s="7"/>
      <c r="H25" s="7">
        <f t="shared" si="0"/>
        <v>1139316.2528999988</v>
      </c>
      <c r="I25" s="7">
        <f t="shared" si="6"/>
        <v>276691.08998999972</v>
      </c>
      <c r="J25" s="7">
        <f t="shared" si="7"/>
        <v>173610.09567999982</v>
      </c>
      <c r="K25" s="7">
        <f t="shared" si="8"/>
        <v>-94563.248990699911</v>
      </c>
      <c r="L25" s="7">
        <f t="shared" si="4"/>
        <v>1495054.1895792985</v>
      </c>
      <c r="M25" s="3"/>
    </row>
    <row r="26" spans="2:13" x14ac:dyDescent="0.25">
      <c r="B26" s="18">
        <f t="shared" si="5"/>
        <v>18</v>
      </c>
      <c r="C26" s="2" t="s">
        <v>25</v>
      </c>
      <c r="D26" s="2" t="s">
        <v>25</v>
      </c>
      <c r="F26" s="7">
        <v>87544718.310000002</v>
      </c>
      <c r="G26" s="7"/>
      <c r="H26" s="7">
        <f t="shared" si="0"/>
        <v>18384390.845100001</v>
      </c>
      <c r="I26" s="7">
        <f t="shared" si="6"/>
        <v>4464780.6338099996</v>
      </c>
      <c r="J26" s="7">
        <f t="shared" si="7"/>
        <v>2801430.9859200004</v>
      </c>
      <c r="K26" s="7">
        <f t="shared" si="8"/>
        <v>-1525904.4401432998</v>
      </c>
      <c r="L26" s="7">
        <f>SUM(H26:K26)</f>
        <v>24124698.024686702</v>
      </c>
      <c r="M26" s="3"/>
    </row>
    <row r="27" spans="2:13" x14ac:dyDescent="0.25">
      <c r="B27" s="18">
        <f t="shared" si="5"/>
        <v>19</v>
      </c>
      <c r="C27" s="2" t="s">
        <v>26</v>
      </c>
      <c r="D27" s="2" t="s">
        <v>119</v>
      </c>
      <c r="F27" s="7">
        <v>1686241</v>
      </c>
      <c r="G27" s="7"/>
      <c r="H27" s="7">
        <f t="shared" si="0"/>
        <v>354110.61</v>
      </c>
      <c r="I27" s="7">
        <f t="shared" si="6"/>
        <v>85998.290999999997</v>
      </c>
      <c r="J27" s="7">
        <f t="shared" si="7"/>
        <v>53959.712</v>
      </c>
      <c r="K27" s="7">
        <f t="shared" si="8"/>
        <v>-29391.180629999999</v>
      </c>
      <c r="L27" s="7">
        <f t="shared" si="4"/>
        <v>464677.43236999994</v>
      </c>
      <c r="M27" s="3"/>
    </row>
    <row r="28" spans="2:13" x14ac:dyDescent="0.25">
      <c r="B28" s="18">
        <f t="shared" si="5"/>
        <v>20</v>
      </c>
      <c r="C28" s="2" t="s">
        <v>27</v>
      </c>
      <c r="D28" s="2" t="s">
        <v>45</v>
      </c>
      <c r="F28" s="7">
        <v>128722</v>
      </c>
      <c r="G28" s="7"/>
      <c r="H28" s="7">
        <f t="shared" si="0"/>
        <v>27031.62</v>
      </c>
      <c r="I28" s="7">
        <f t="shared" si="6"/>
        <v>6564.8219999999992</v>
      </c>
      <c r="J28" s="7">
        <f t="shared" si="7"/>
        <v>4119.1040000000003</v>
      </c>
      <c r="K28" s="7">
        <f t="shared" si="8"/>
        <v>-2243.62446</v>
      </c>
      <c r="L28" s="7">
        <f t="shared" si="4"/>
        <v>35471.921539999996</v>
      </c>
      <c r="M28" s="3"/>
    </row>
    <row r="29" spans="2:13" x14ac:dyDescent="0.25">
      <c r="B29" s="18">
        <f t="shared" si="5"/>
        <v>21</v>
      </c>
      <c r="C29" s="2" t="s">
        <v>28</v>
      </c>
      <c r="D29" s="2" t="s">
        <v>121</v>
      </c>
      <c r="F29" s="7">
        <v>87947.46</v>
      </c>
      <c r="G29" s="7"/>
      <c r="H29" s="7">
        <f t="shared" si="0"/>
        <v>18468.9666</v>
      </c>
      <c r="I29" s="7">
        <f t="shared" si="6"/>
        <v>4485.3204599999999</v>
      </c>
      <c r="J29" s="7">
        <f t="shared" si="7"/>
        <v>2814.3187200000002</v>
      </c>
      <c r="K29" s="7">
        <f t="shared" si="8"/>
        <v>-1532.9242277999999</v>
      </c>
      <c r="L29" s="7">
        <f t="shared" si="4"/>
        <v>24235.6815522</v>
      </c>
      <c r="M29" s="3"/>
    </row>
    <row r="30" spans="2:13" x14ac:dyDescent="0.25">
      <c r="B30" s="18">
        <f t="shared" si="5"/>
        <v>22</v>
      </c>
      <c r="C30" s="2" t="s">
        <v>29</v>
      </c>
      <c r="D30" s="2" t="s">
        <v>29</v>
      </c>
      <c r="F30" s="7">
        <v>-3735190.6903777532</v>
      </c>
      <c r="G30" s="7"/>
      <c r="H30" s="7">
        <f t="shared" si="0"/>
        <v>-784390.04497932817</v>
      </c>
      <c r="I30" s="7">
        <f t="shared" si="6"/>
        <v>-190494.72520926539</v>
      </c>
      <c r="J30" s="7">
        <f t="shared" si="7"/>
        <v>-119526.10209208811</v>
      </c>
      <c r="K30" s="7">
        <f t="shared" si="8"/>
        <v>65104.373733284236</v>
      </c>
      <c r="L30" s="7">
        <f t="shared" si="4"/>
        <v>-1029306.4985473976</v>
      </c>
      <c r="M30" s="3"/>
    </row>
    <row r="31" spans="2:13" x14ac:dyDescent="0.25">
      <c r="B31" s="18">
        <f t="shared" si="5"/>
        <v>23</v>
      </c>
      <c r="C31" s="2" t="s">
        <v>30</v>
      </c>
      <c r="D31" s="2" t="s">
        <v>119</v>
      </c>
      <c r="F31" s="7">
        <v>3494830.95</v>
      </c>
      <c r="G31" s="7"/>
      <c r="H31" s="7">
        <f t="shared" si="0"/>
        <v>733914.49950000003</v>
      </c>
      <c r="I31" s="7">
        <f t="shared" si="6"/>
        <v>178236.37844999999</v>
      </c>
      <c r="J31" s="7">
        <f t="shared" si="7"/>
        <v>111834.59040000002</v>
      </c>
      <c r="K31" s="7">
        <f t="shared" si="8"/>
        <v>-60914.903458499997</v>
      </c>
      <c r="L31" s="7">
        <f t="shared" si="4"/>
        <v>963070.56489149993</v>
      </c>
      <c r="M31" s="3"/>
    </row>
    <row r="32" spans="2:13" x14ac:dyDescent="0.25">
      <c r="B32" s="18">
        <f t="shared" si="5"/>
        <v>24</v>
      </c>
      <c r="C32" s="2" t="s">
        <v>31</v>
      </c>
      <c r="D32" s="2" t="s">
        <v>31</v>
      </c>
      <c r="F32" s="7">
        <v>4950871</v>
      </c>
      <c r="G32" s="7"/>
      <c r="H32" s="7">
        <f t="shared" si="0"/>
        <v>1039682.9099999999</v>
      </c>
      <c r="I32" s="7">
        <f t="shared" si="6"/>
        <v>252494.42099999997</v>
      </c>
      <c r="J32" s="7">
        <f t="shared" si="7"/>
        <v>158427.872</v>
      </c>
      <c r="K32" s="7">
        <f t="shared" si="8"/>
        <v>-86293.681529999987</v>
      </c>
      <c r="L32" s="7">
        <f t="shared" si="4"/>
        <v>1364311.5214699998</v>
      </c>
      <c r="M32" s="3"/>
    </row>
    <row r="33" spans="2:16" x14ac:dyDescent="0.25">
      <c r="B33" s="18">
        <f t="shared" si="5"/>
        <v>25</v>
      </c>
      <c r="C33" s="2" t="s">
        <v>32</v>
      </c>
      <c r="D33" s="2" t="s">
        <v>122</v>
      </c>
      <c r="F33" s="7">
        <v>3109537.25</v>
      </c>
      <c r="G33" s="7"/>
      <c r="H33" s="7">
        <f t="shared" si="0"/>
        <v>653002.82250000001</v>
      </c>
      <c r="I33" s="7">
        <f t="shared" si="6"/>
        <v>158586.39974999998</v>
      </c>
      <c r="J33" s="7">
        <f t="shared" si="7"/>
        <v>99505.191999999995</v>
      </c>
      <c r="K33" s="7">
        <f t="shared" si="8"/>
        <v>-54199.234267499989</v>
      </c>
      <c r="L33" s="7">
        <f t="shared" si="4"/>
        <v>856895.17998250003</v>
      </c>
      <c r="M33" s="3"/>
    </row>
    <row r="34" spans="2:16" x14ac:dyDescent="0.25">
      <c r="B34" s="18">
        <f t="shared" si="5"/>
        <v>26</v>
      </c>
      <c r="C34" s="2" t="s">
        <v>33</v>
      </c>
      <c r="D34" s="2" t="s">
        <v>122</v>
      </c>
      <c r="F34" s="7">
        <v>1037052.69</v>
      </c>
      <c r="G34" s="7"/>
      <c r="H34" s="7">
        <f t="shared" si="0"/>
        <v>217781.06489999997</v>
      </c>
      <c r="I34" s="7">
        <f t="shared" si="6"/>
        <v>52889.687189999997</v>
      </c>
      <c r="J34" s="7">
        <f t="shared" si="7"/>
        <v>33185.686079999999</v>
      </c>
      <c r="K34" s="7">
        <f t="shared" si="8"/>
        <v>-18075.828386699999</v>
      </c>
      <c r="L34" s="7">
        <f>SUM(H34:K34)</f>
        <v>285780.60978329997</v>
      </c>
      <c r="M34" s="3"/>
    </row>
    <row r="35" spans="2:16" x14ac:dyDescent="0.25">
      <c r="B35" s="18">
        <f t="shared" si="5"/>
        <v>27</v>
      </c>
      <c r="C35" s="2" t="s">
        <v>34</v>
      </c>
      <c r="D35" s="2" t="s">
        <v>122</v>
      </c>
      <c r="F35" s="7">
        <v>1881158.55</v>
      </c>
      <c r="G35" s="7"/>
      <c r="H35" s="7">
        <f t="shared" si="0"/>
        <v>395043.29550000001</v>
      </c>
      <c r="I35" s="7">
        <f t="shared" si="6"/>
        <v>95939.086049999998</v>
      </c>
      <c r="J35" s="7">
        <f t="shared" si="7"/>
        <v>60197.073600000003</v>
      </c>
      <c r="K35" s="7">
        <f t="shared" si="8"/>
        <v>-32788.593526499993</v>
      </c>
      <c r="L35" s="7">
        <f t="shared" ref="L35:L41" si="9">SUM(H35:K35)</f>
        <v>518390.86162350007</v>
      </c>
      <c r="M35" s="3"/>
    </row>
    <row r="36" spans="2:16" x14ac:dyDescent="0.25">
      <c r="B36" s="18">
        <f t="shared" si="5"/>
        <v>28</v>
      </c>
      <c r="C36" s="2" t="s">
        <v>35</v>
      </c>
      <c r="D36" s="2" t="s">
        <v>122</v>
      </c>
      <c r="F36" s="7">
        <v>5462937.4699999997</v>
      </c>
      <c r="G36" s="7"/>
      <c r="H36" s="7">
        <f t="shared" si="0"/>
        <v>1147216.8687</v>
      </c>
      <c r="I36" s="7">
        <f t="shared" si="6"/>
        <v>278609.81096999999</v>
      </c>
      <c r="J36" s="7">
        <f t="shared" si="7"/>
        <v>174813.99904</v>
      </c>
      <c r="K36" s="7">
        <f t="shared" si="8"/>
        <v>-95219.000102100006</v>
      </c>
      <c r="L36" s="7">
        <f t="shared" si="9"/>
        <v>1505421.6786078999</v>
      </c>
      <c r="M36" s="3"/>
    </row>
    <row r="37" spans="2:16" x14ac:dyDescent="0.25">
      <c r="B37" s="18">
        <f t="shared" si="5"/>
        <v>29</v>
      </c>
      <c r="C37" s="2" t="s">
        <v>36</v>
      </c>
      <c r="D37" s="2" t="s">
        <v>36</v>
      </c>
      <c r="F37" s="7">
        <v>254780.62</v>
      </c>
      <c r="G37" s="7"/>
      <c r="H37" s="7">
        <f t="shared" si="0"/>
        <v>53503.930199999995</v>
      </c>
      <c r="I37" s="7">
        <f t="shared" si="6"/>
        <v>12993.811619999999</v>
      </c>
      <c r="J37" s="7">
        <f t="shared" si="7"/>
        <v>8152.97984</v>
      </c>
      <c r="K37" s="7">
        <f t="shared" si="8"/>
        <v>-4440.8262065999998</v>
      </c>
      <c r="L37" s="7">
        <f t="shared" si="9"/>
        <v>70209.895453399993</v>
      </c>
      <c r="M37" s="3"/>
    </row>
    <row r="38" spans="2:16" x14ac:dyDescent="0.25">
      <c r="B38" s="18">
        <f t="shared" si="5"/>
        <v>30</v>
      </c>
      <c r="C38" s="2" t="s">
        <v>37</v>
      </c>
      <c r="D38" s="2" t="s">
        <v>123</v>
      </c>
      <c r="F38" s="7">
        <v>278521</v>
      </c>
      <c r="G38" s="7"/>
      <c r="H38" s="22"/>
      <c r="I38" s="7">
        <f t="shared" si="6"/>
        <v>14204.571</v>
      </c>
      <c r="J38" s="22"/>
      <c r="K38" s="7">
        <f t="shared" si="8"/>
        <v>-2982.95991</v>
      </c>
      <c r="L38" s="7">
        <f t="shared" si="9"/>
        <v>11221.61109</v>
      </c>
      <c r="M38" s="3"/>
    </row>
    <row r="39" spans="2:16" x14ac:dyDescent="0.25">
      <c r="B39" s="18">
        <f t="shared" si="5"/>
        <v>31</v>
      </c>
      <c r="C39" s="2" t="s">
        <v>38</v>
      </c>
      <c r="D39" s="2" t="s">
        <v>38</v>
      </c>
      <c r="F39" s="7">
        <v>0</v>
      </c>
      <c r="G39" s="7"/>
      <c r="H39" s="7">
        <f>F39*$D$115</f>
        <v>0</v>
      </c>
      <c r="I39" s="22"/>
      <c r="J39" s="22"/>
      <c r="K39" s="22"/>
      <c r="L39" s="7">
        <f t="shared" si="9"/>
        <v>0</v>
      </c>
      <c r="M39" s="3"/>
    </row>
    <row r="40" spans="2:16" x14ac:dyDescent="0.25">
      <c r="B40" s="18">
        <f t="shared" si="5"/>
        <v>32</v>
      </c>
      <c r="C40" s="2" t="s">
        <v>40</v>
      </c>
      <c r="D40" s="2" t="s">
        <v>39</v>
      </c>
      <c r="F40" s="7">
        <v>0</v>
      </c>
      <c r="G40" s="7"/>
      <c r="H40" s="22"/>
      <c r="I40" s="22"/>
      <c r="J40" s="7">
        <f>F40*0.0825</f>
        <v>0</v>
      </c>
      <c r="K40" s="7">
        <f t="shared" ref="K40:K46" si="10">-SUM(I40:J40)*$D$115</f>
        <v>0</v>
      </c>
      <c r="L40" s="7">
        <f t="shared" si="9"/>
        <v>0</v>
      </c>
      <c r="M40" s="3"/>
    </row>
    <row r="41" spans="2:16" x14ac:dyDescent="0.25">
      <c r="B41" s="18">
        <f t="shared" si="5"/>
        <v>33</v>
      </c>
      <c r="C41" s="2" t="s">
        <v>41</v>
      </c>
      <c r="D41" s="2" t="s">
        <v>39</v>
      </c>
      <c r="F41" s="7">
        <v>510468.11789996177</v>
      </c>
      <c r="G41" s="7"/>
      <c r="H41" s="22"/>
      <c r="I41" s="7">
        <f t="shared" ref="I41:I46" si="11">F41*$D$117</f>
        <v>26033.87401289805</v>
      </c>
      <c r="J41" s="22"/>
      <c r="K41" s="7">
        <f t="shared" si="10"/>
        <v>-5467.1135427085901</v>
      </c>
      <c r="L41" s="7">
        <f t="shared" si="9"/>
        <v>20566.76047018946</v>
      </c>
      <c r="M41" s="3"/>
    </row>
    <row r="42" spans="2:16" x14ac:dyDescent="0.25">
      <c r="B42" s="18">
        <f t="shared" si="5"/>
        <v>34</v>
      </c>
      <c r="C42" s="2" t="s">
        <v>42</v>
      </c>
      <c r="D42" s="2" t="s">
        <v>42</v>
      </c>
      <c r="F42" s="7">
        <v>37755536.365796193</v>
      </c>
      <c r="G42" s="7"/>
      <c r="H42" s="22"/>
      <c r="I42" s="7">
        <f t="shared" si="11"/>
        <v>1925532.3546556057</v>
      </c>
      <c r="J42" s="22"/>
      <c r="K42" s="7">
        <f t="shared" si="10"/>
        <v>-404361.79447767721</v>
      </c>
      <c r="L42" s="7">
        <f>SUM(H42:K42)</f>
        <v>1521170.5601779285</v>
      </c>
      <c r="M42" s="3"/>
    </row>
    <row r="43" spans="2:16" x14ac:dyDescent="0.25">
      <c r="B43" s="18">
        <f t="shared" si="5"/>
        <v>35</v>
      </c>
      <c r="C43" s="2" t="s">
        <v>43</v>
      </c>
      <c r="D43" s="2" t="s">
        <v>43</v>
      </c>
      <c r="F43" s="7">
        <v>29320295.634203844</v>
      </c>
      <c r="G43" s="7"/>
      <c r="H43" s="22"/>
      <c r="I43" s="7">
        <f t="shared" si="11"/>
        <v>1495335.0773443959</v>
      </c>
      <c r="J43" s="22"/>
      <c r="K43" s="7">
        <f t="shared" si="10"/>
        <v>-314020.36624232313</v>
      </c>
      <c r="L43" s="7">
        <f>SUM(H43:K43)</f>
        <v>1181314.7111020728</v>
      </c>
      <c r="M43" s="3"/>
    </row>
    <row r="44" spans="2:16" x14ac:dyDescent="0.25">
      <c r="B44" s="18">
        <f t="shared" si="5"/>
        <v>36</v>
      </c>
      <c r="C44" s="2" t="s">
        <v>44</v>
      </c>
      <c r="D44" s="2" t="s">
        <v>124</v>
      </c>
      <c r="F44" s="7">
        <v>1416631</v>
      </c>
      <c r="G44" s="7"/>
      <c r="H44" s="7">
        <f>F44*$D$115</f>
        <v>297492.51</v>
      </c>
      <c r="I44" s="7">
        <f t="shared" si="11"/>
        <v>72248.180999999997</v>
      </c>
      <c r="J44" s="7">
        <f>F44*$D$118</f>
        <v>45332.192000000003</v>
      </c>
      <c r="K44" s="7">
        <f t="shared" si="10"/>
        <v>-24691.878329999996</v>
      </c>
      <c r="L44" s="7">
        <f>SUM(H44:K44)</f>
        <v>390381.00466999999</v>
      </c>
      <c r="M44" s="3"/>
    </row>
    <row r="45" spans="2:16" x14ac:dyDescent="0.25">
      <c r="B45" s="18">
        <f t="shared" si="5"/>
        <v>37</v>
      </c>
      <c r="C45" s="2" t="s">
        <v>45</v>
      </c>
      <c r="D45" s="2" t="s">
        <v>45</v>
      </c>
      <c r="F45" s="7">
        <v>-9.268328980610141</v>
      </c>
      <c r="G45" s="7"/>
      <c r="H45" s="7">
        <f>F45*$D$115</f>
        <v>-1.9463490859281296</v>
      </c>
      <c r="I45" s="7">
        <f t="shared" si="11"/>
        <v>-0.47268477801111713</v>
      </c>
      <c r="J45" s="7">
        <f>F45*$D$118</f>
        <v>-0.29658652737952451</v>
      </c>
      <c r="K45" s="7">
        <f t="shared" si="10"/>
        <v>0.16154697413203475</v>
      </c>
      <c r="L45" s="7">
        <f>SUM(H45:K45)</f>
        <v>-2.5540734171867365</v>
      </c>
      <c r="M45" s="3"/>
    </row>
    <row r="46" spans="2:16" x14ac:dyDescent="0.25">
      <c r="B46" s="18">
        <f t="shared" si="5"/>
        <v>38</v>
      </c>
      <c r="C46" s="2" t="s">
        <v>46</v>
      </c>
      <c r="D46" s="2" t="s">
        <v>46</v>
      </c>
      <c r="F46" s="7">
        <v>514551908.32999986</v>
      </c>
      <c r="G46" s="7"/>
      <c r="H46" s="7">
        <f>F46*$D$115</f>
        <v>108055900.74929997</v>
      </c>
      <c r="I46" s="7">
        <f t="shared" si="11"/>
        <v>26242147.324829992</v>
      </c>
      <c r="J46" s="7">
        <f>F46*$D$118</f>
        <v>16465661.066559996</v>
      </c>
      <c r="K46" s="7">
        <f t="shared" si="10"/>
        <v>-8968639.7621918973</v>
      </c>
      <c r="L46" s="7">
        <f>SUM(H46:K46)</f>
        <v>141795069.37849808</v>
      </c>
      <c r="M46" s="3"/>
    </row>
    <row r="47" spans="2:16" ht="4.5" customHeight="1" x14ac:dyDescent="0.25">
      <c r="F47" s="7"/>
      <c r="G47" s="7"/>
      <c r="H47" s="7"/>
      <c r="I47" s="7"/>
      <c r="J47" s="7"/>
      <c r="K47" s="7"/>
      <c r="L47" s="7"/>
      <c r="M47" s="3"/>
    </row>
    <row r="48" spans="2:16" ht="13" x14ac:dyDescent="0.3">
      <c r="B48" s="18">
        <f>B46+1</f>
        <v>39</v>
      </c>
      <c r="C48" s="1" t="s">
        <v>47</v>
      </c>
      <c r="F48" s="8"/>
      <c r="G48" s="8"/>
      <c r="H48" s="9">
        <f>SUM(H9:H47)</f>
        <v>194645145.58901855</v>
      </c>
      <c r="I48" s="9">
        <f>SUM(I9:I47)</f>
        <v>50548740.396474548</v>
      </c>
      <c r="J48" s="9">
        <f>SUM(J9:J47)</f>
        <v>29545182.443583779</v>
      </c>
      <c r="K48" s="9">
        <f>SUM(K9:K47)</f>
        <v>-16819723.796412248</v>
      </c>
      <c r="L48" s="9">
        <f>SUM(L9:L47)</f>
        <v>257919344.63266465</v>
      </c>
      <c r="M48" s="3"/>
      <c r="N48" s="9">
        <v>257919346</v>
      </c>
      <c r="O48" s="9"/>
      <c r="P48" s="9">
        <f>L48-N48</f>
        <v>-1.3673353493213654</v>
      </c>
    </row>
    <row r="49" spans="2:17" x14ac:dyDescent="0.25">
      <c r="F49" s="3"/>
      <c r="G49" s="3"/>
      <c r="H49" s="3"/>
      <c r="I49" s="3"/>
      <c r="J49" s="3"/>
      <c r="K49" s="3"/>
      <c r="L49" s="3"/>
      <c r="M49" s="3"/>
      <c r="P49" s="10"/>
    </row>
    <row r="50" spans="2:17" x14ac:dyDescent="0.25">
      <c r="F50" s="3"/>
      <c r="G50" s="3"/>
      <c r="H50" s="3"/>
      <c r="I50" s="3"/>
      <c r="J50" s="3"/>
      <c r="K50" s="3"/>
      <c r="L50" s="3"/>
      <c r="M50" s="3"/>
    </row>
    <row r="51" spans="2:17" ht="13" x14ac:dyDescent="0.3">
      <c r="C51" s="20" t="s">
        <v>48</v>
      </c>
      <c r="F51" s="3"/>
      <c r="G51" s="3"/>
      <c r="H51" s="3"/>
      <c r="I51" s="3"/>
      <c r="J51" s="3"/>
      <c r="K51" s="3"/>
      <c r="L51" s="3"/>
      <c r="M51" s="3"/>
    </row>
    <row r="52" spans="2:17" x14ac:dyDescent="0.25">
      <c r="B52" s="18">
        <f>B48+1</f>
        <v>40</v>
      </c>
      <c r="C52" s="2" t="s">
        <v>49</v>
      </c>
      <c r="D52" s="2" t="s">
        <v>125</v>
      </c>
      <c r="F52" s="7">
        <v>-2341961005.71</v>
      </c>
      <c r="G52" s="7"/>
      <c r="H52" s="7">
        <f t="shared" ref="H52:H60" si="12">F52*$D$115</f>
        <v>-491811811.19910002</v>
      </c>
      <c r="I52" s="22"/>
      <c r="J52" s="22"/>
      <c r="K52" s="22"/>
      <c r="L52" s="7">
        <f>SUM(H52:K52)</f>
        <v>-491811811.19910002</v>
      </c>
      <c r="M52" s="3"/>
      <c r="N52" s="11"/>
      <c r="O52" s="11"/>
      <c r="Q52" s="3"/>
    </row>
    <row r="53" spans="2:17" x14ac:dyDescent="0.25">
      <c r="B53" s="18">
        <f>B52+1</f>
        <v>41</v>
      </c>
      <c r="C53" s="2" t="s">
        <v>50</v>
      </c>
      <c r="D53" s="2" t="s">
        <v>125</v>
      </c>
      <c r="F53" s="7">
        <v>-2667707391.6599998</v>
      </c>
      <c r="G53" s="7"/>
      <c r="H53" s="7">
        <f t="shared" si="12"/>
        <v>-560218552.24860001</v>
      </c>
      <c r="I53" s="22"/>
      <c r="J53" s="22"/>
      <c r="K53" s="22"/>
      <c r="L53" s="7">
        <f>SUM(H53:K53)</f>
        <v>-560218552.24860001</v>
      </c>
      <c r="M53" s="3"/>
      <c r="N53" s="11"/>
      <c r="O53" s="11"/>
      <c r="Q53" s="3"/>
    </row>
    <row r="54" spans="2:17" x14ac:dyDescent="0.25">
      <c r="B54" s="18">
        <f t="shared" ref="B54:B60" si="13">B53+1</f>
        <v>42</v>
      </c>
      <c r="C54" s="2" t="s">
        <v>51</v>
      </c>
      <c r="D54" s="2" t="s">
        <v>126</v>
      </c>
      <c r="F54" s="7">
        <v>202248496.5</v>
      </c>
      <c r="G54" s="7"/>
      <c r="H54" s="7">
        <f t="shared" si="12"/>
        <v>42472184.265000001</v>
      </c>
      <c r="I54" s="22"/>
      <c r="J54" s="22"/>
      <c r="K54" s="22"/>
      <c r="L54" s="7">
        <f t="shared" ref="L54:L60" si="14">SUM(H54:K54)</f>
        <v>42472184.265000001</v>
      </c>
      <c r="M54" s="3"/>
      <c r="N54" s="11"/>
      <c r="O54" s="11"/>
      <c r="Q54" s="3"/>
    </row>
    <row r="55" spans="2:17" x14ac:dyDescent="0.25">
      <c r="B55" s="18">
        <f t="shared" si="13"/>
        <v>43</v>
      </c>
      <c r="C55" s="2" t="s">
        <v>52</v>
      </c>
      <c r="D55" s="2" t="s">
        <v>127</v>
      </c>
      <c r="F55" s="7">
        <v>-134261865.16</v>
      </c>
      <c r="G55" s="7"/>
      <c r="H55" s="7">
        <f t="shared" si="12"/>
        <v>-28194991.683599997</v>
      </c>
      <c r="I55" s="22"/>
      <c r="J55" s="22"/>
      <c r="K55" s="22"/>
      <c r="L55" s="7">
        <f t="shared" si="14"/>
        <v>-28194991.683599997</v>
      </c>
      <c r="M55" s="3"/>
      <c r="N55" s="11"/>
      <c r="O55" s="11"/>
      <c r="Q55" s="3"/>
    </row>
    <row r="56" spans="2:17" x14ac:dyDescent="0.25">
      <c r="B56" s="18">
        <f t="shared" si="13"/>
        <v>44</v>
      </c>
      <c r="C56" s="2" t="s">
        <v>53</v>
      </c>
      <c r="D56" s="2" t="s">
        <v>128</v>
      </c>
      <c r="F56" s="7">
        <v>-239292992.75999999</v>
      </c>
      <c r="G56" s="7"/>
      <c r="H56" s="7">
        <f t="shared" si="12"/>
        <v>-50251528.479599997</v>
      </c>
      <c r="I56" s="22"/>
      <c r="J56" s="22"/>
      <c r="K56" s="22"/>
      <c r="L56" s="7">
        <f t="shared" si="14"/>
        <v>-50251528.479599997</v>
      </c>
      <c r="M56" s="3"/>
      <c r="N56" s="11"/>
      <c r="O56" s="11"/>
      <c r="Q56" s="3"/>
    </row>
    <row r="57" spans="2:17" x14ac:dyDescent="0.25">
      <c r="B57" s="18">
        <f t="shared" si="13"/>
        <v>45</v>
      </c>
      <c r="C57" s="2" t="s">
        <v>54</v>
      </c>
      <c r="D57" s="2" t="s">
        <v>125</v>
      </c>
      <c r="F57" s="7">
        <v>-16175550.68</v>
      </c>
      <c r="G57" s="7"/>
      <c r="H57" s="7">
        <f t="shared" si="12"/>
        <v>-3396865.6428</v>
      </c>
      <c r="I57" s="22"/>
      <c r="J57" s="22"/>
      <c r="K57" s="22"/>
      <c r="L57" s="7">
        <f>SUM(H57:K57)</f>
        <v>-3396865.6428</v>
      </c>
      <c r="M57" s="3"/>
      <c r="N57" s="11"/>
      <c r="O57" s="11"/>
      <c r="Q57" s="3"/>
    </row>
    <row r="58" spans="2:17" x14ac:dyDescent="0.25">
      <c r="B58" s="18">
        <f t="shared" si="13"/>
        <v>46</v>
      </c>
      <c r="C58" s="2" t="s">
        <v>55</v>
      </c>
      <c r="D58" s="2" t="s">
        <v>125</v>
      </c>
      <c r="F58" s="7">
        <v>-55207667.050000511</v>
      </c>
      <c r="G58" s="7"/>
      <c r="H58" s="7">
        <f t="shared" si="12"/>
        <v>-11593610.080500107</v>
      </c>
      <c r="I58" s="22"/>
      <c r="J58" s="22"/>
      <c r="K58" s="22"/>
      <c r="L58" s="7">
        <f t="shared" si="14"/>
        <v>-11593610.080500107</v>
      </c>
      <c r="M58" s="3"/>
      <c r="N58" s="11"/>
      <c r="O58" s="11"/>
      <c r="P58" s="10"/>
      <c r="Q58" s="3"/>
    </row>
    <row r="59" spans="2:17" x14ac:dyDescent="0.25">
      <c r="B59" s="18">
        <f t="shared" si="13"/>
        <v>47</v>
      </c>
      <c r="C59" s="2" t="s">
        <v>56</v>
      </c>
      <c r="D59" s="2" t="s">
        <v>125</v>
      </c>
      <c r="F59" s="7">
        <v>33907882.939999998</v>
      </c>
      <c r="G59" s="7"/>
      <c r="H59" s="7">
        <f t="shared" si="12"/>
        <v>7120655.4173999997</v>
      </c>
      <c r="I59" s="22"/>
      <c r="J59" s="22"/>
      <c r="K59" s="22"/>
      <c r="L59" s="7">
        <f t="shared" si="14"/>
        <v>7120655.4173999997</v>
      </c>
      <c r="M59" s="3"/>
      <c r="N59" s="11"/>
      <c r="O59" s="11"/>
      <c r="Q59" s="3"/>
    </row>
    <row r="60" spans="2:17" x14ac:dyDescent="0.25">
      <c r="B60" s="18">
        <f t="shared" si="13"/>
        <v>48</v>
      </c>
      <c r="C60" s="2" t="s">
        <v>57</v>
      </c>
      <c r="D60" s="2" t="s">
        <v>127</v>
      </c>
      <c r="F60" s="7">
        <v>-70097878.210000008</v>
      </c>
      <c r="G60" s="7"/>
      <c r="H60" s="7">
        <f t="shared" si="12"/>
        <v>-14720554.4241</v>
      </c>
      <c r="I60" s="22"/>
      <c r="J60" s="22"/>
      <c r="K60" s="22"/>
      <c r="L60" s="7">
        <f t="shared" si="14"/>
        <v>-14720554.4241</v>
      </c>
      <c r="M60" s="3"/>
      <c r="N60" s="11"/>
      <c r="O60" s="11"/>
      <c r="Q60" s="3"/>
    </row>
    <row r="61" spans="2:17" x14ac:dyDescent="0.25">
      <c r="F61" s="3"/>
      <c r="G61" s="3"/>
      <c r="H61" s="3"/>
      <c r="I61" s="3"/>
      <c r="J61" s="3"/>
      <c r="K61" s="3"/>
      <c r="L61" s="3"/>
      <c r="M61" s="3"/>
      <c r="Q61" s="3"/>
    </row>
    <row r="62" spans="2:17" x14ac:dyDescent="0.25">
      <c r="B62" s="18">
        <f>B60+1</f>
        <v>49</v>
      </c>
      <c r="C62" s="2" t="s">
        <v>58</v>
      </c>
      <c r="D62" s="2" t="s">
        <v>125</v>
      </c>
      <c r="F62" s="7">
        <v>-4290862277.7099996</v>
      </c>
      <c r="G62" s="7"/>
      <c r="H62" s="22"/>
      <c r="I62" s="7">
        <f t="shared" ref="I62:I71" si="15">F62*$D$117</f>
        <v>-218833976.16320997</v>
      </c>
      <c r="J62" s="22"/>
      <c r="K62" s="7">
        <f t="shared" ref="K62:K71" si="16">-SUM(I62:J62)*$D$115</f>
        <v>45955134.994274095</v>
      </c>
      <c r="L62" s="7">
        <f t="shared" ref="L62:L71" si="17">SUM(H62:K62)</f>
        <v>-172878841.16893589</v>
      </c>
      <c r="M62" s="3"/>
      <c r="N62" s="11"/>
      <c r="O62" s="11"/>
      <c r="Q62" s="3"/>
    </row>
    <row r="63" spans="2:17" x14ac:dyDescent="0.25">
      <c r="B63" s="18">
        <f>B62+1</f>
        <v>50</v>
      </c>
      <c r="C63" s="2" t="s">
        <v>59</v>
      </c>
      <c r="D63" s="2" t="s">
        <v>126</v>
      </c>
      <c r="F63" s="7">
        <v>243218820.98000002</v>
      </c>
      <c r="G63" s="7"/>
      <c r="H63" s="22"/>
      <c r="I63" s="7">
        <f t="shared" si="15"/>
        <v>12404159.86998</v>
      </c>
      <c r="J63" s="22"/>
      <c r="K63" s="7">
        <f t="shared" si="16"/>
        <v>-2604873.5726958001</v>
      </c>
      <c r="L63" s="7">
        <f t="shared" si="17"/>
        <v>9799286.2972842008</v>
      </c>
      <c r="M63" s="3"/>
      <c r="N63" s="11"/>
      <c r="O63" s="11"/>
      <c r="Q63" s="3"/>
    </row>
    <row r="64" spans="2:17" x14ac:dyDescent="0.25">
      <c r="B64" s="18">
        <f t="shared" ref="B64:B71" si="18">B63+1</f>
        <v>51</v>
      </c>
      <c r="C64" s="2" t="s">
        <v>60</v>
      </c>
      <c r="D64" s="2" t="s">
        <v>127</v>
      </c>
      <c r="F64" s="7">
        <v>-134261865.16</v>
      </c>
      <c r="G64" s="7"/>
      <c r="H64" s="22"/>
      <c r="I64" s="7">
        <f t="shared" si="15"/>
        <v>-6847355.123159999</v>
      </c>
      <c r="J64" s="22"/>
      <c r="K64" s="7">
        <f t="shared" si="16"/>
        <v>1437944.5758635998</v>
      </c>
      <c r="L64" s="7">
        <f t="shared" si="17"/>
        <v>-5409410.5472963993</v>
      </c>
      <c r="M64" s="3"/>
      <c r="N64" s="11"/>
      <c r="O64" s="11"/>
      <c r="Q64" s="3"/>
    </row>
    <row r="65" spans="2:17" x14ac:dyDescent="0.25">
      <c r="B65" s="18">
        <f t="shared" si="18"/>
        <v>52</v>
      </c>
      <c r="C65" s="2" t="s">
        <v>61</v>
      </c>
      <c r="D65" s="2" t="s">
        <v>128</v>
      </c>
      <c r="F65" s="7">
        <v>-239292992.75999999</v>
      </c>
      <c r="G65" s="7"/>
      <c r="H65" s="22"/>
      <c r="I65" s="7">
        <f t="shared" si="15"/>
        <v>-12203942.630759999</v>
      </c>
      <c r="J65" s="22"/>
      <c r="K65" s="7">
        <f t="shared" si="16"/>
        <v>2562827.9524595998</v>
      </c>
      <c r="L65" s="7">
        <f t="shared" si="17"/>
        <v>-9641114.6783003993</v>
      </c>
      <c r="M65" s="3"/>
      <c r="N65" s="11"/>
      <c r="O65" s="11"/>
      <c r="Q65" s="3"/>
    </row>
    <row r="66" spans="2:17" x14ac:dyDescent="0.25">
      <c r="B66" s="18">
        <f t="shared" si="18"/>
        <v>53</v>
      </c>
      <c r="C66" s="2" t="s">
        <v>62</v>
      </c>
      <c r="D66" s="2" t="s">
        <v>129</v>
      </c>
      <c r="F66" s="7">
        <v>1091503583.8837855</v>
      </c>
      <c r="G66" s="7"/>
      <c r="H66" s="22"/>
      <c r="I66" s="7">
        <f t="shared" si="15"/>
        <v>55666682.778073058</v>
      </c>
      <c r="J66" s="22"/>
      <c r="K66" s="7">
        <f t="shared" si="16"/>
        <v>-11690003.383395342</v>
      </c>
      <c r="L66" s="7">
        <f>SUM(H66:K66)</f>
        <v>43976679.394677714</v>
      </c>
      <c r="M66" s="3"/>
      <c r="N66" s="11"/>
      <c r="O66" s="11"/>
      <c r="Q66" s="3"/>
    </row>
    <row r="67" spans="2:17" x14ac:dyDescent="0.25">
      <c r="B67" s="18">
        <f t="shared" si="18"/>
        <v>54</v>
      </c>
      <c r="C67" s="2" t="s">
        <v>63</v>
      </c>
      <c r="D67" s="2" t="s">
        <v>129</v>
      </c>
      <c r="F67" s="7">
        <v>946465044.86621451</v>
      </c>
      <c r="G67" s="7"/>
      <c r="H67" s="22"/>
      <c r="I67" s="7">
        <f t="shared" si="15"/>
        <v>48269717.288176939</v>
      </c>
      <c r="J67" s="22"/>
      <c r="K67" s="7">
        <f t="shared" si="16"/>
        <v>-10136640.630517157</v>
      </c>
      <c r="L67" s="7">
        <f>SUM(H67:K67)</f>
        <v>38133076.657659784</v>
      </c>
      <c r="M67" s="3"/>
      <c r="N67" s="11"/>
      <c r="O67" s="11"/>
      <c r="Q67" s="3"/>
    </row>
    <row r="68" spans="2:17" x14ac:dyDescent="0.25">
      <c r="B68" s="18">
        <f t="shared" si="18"/>
        <v>55</v>
      </c>
      <c r="C68" s="2" t="s">
        <v>64</v>
      </c>
      <c r="D68" s="2" t="s">
        <v>125</v>
      </c>
      <c r="F68" s="7">
        <v>-16175550.68</v>
      </c>
      <c r="G68" s="7"/>
      <c r="H68" s="22"/>
      <c r="I68" s="7">
        <f t="shared" si="15"/>
        <v>-824953.08467999997</v>
      </c>
      <c r="J68" s="22"/>
      <c r="K68" s="7">
        <f t="shared" si="16"/>
        <v>173240.14778279999</v>
      </c>
      <c r="L68" s="7">
        <f>SUM(H68:K68)</f>
        <v>-651712.93689719995</v>
      </c>
      <c r="M68" s="3"/>
      <c r="N68" s="11"/>
      <c r="O68" s="11"/>
      <c r="Q68" s="3"/>
    </row>
    <row r="69" spans="2:17" x14ac:dyDescent="0.25">
      <c r="B69" s="18">
        <f t="shared" si="18"/>
        <v>56</v>
      </c>
      <c r="C69" s="2" t="s">
        <v>65</v>
      </c>
      <c r="D69" s="2" t="s">
        <v>125</v>
      </c>
      <c r="F69" s="7">
        <v>-59090960.050000511</v>
      </c>
      <c r="G69" s="7"/>
      <c r="H69" s="22"/>
      <c r="I69" s="7">
        <f t="shared" si="15"/>
        <v>-3013638.9625500259</v>
      </c>
      <c r="J69" s="22"/>
      <c r="K69" s="7">
        <f t="shared" si="16"/>
        <v>632864.18213550537</v>
      </c>
      <c r="L69" s="7">
        <f t="shared" si="17"/>
        <v>-2380774.7804145208</v>
      </c>
      <c r="M69" s="3"/>
      <c r="N69" s="11"/>
      <c r="O69" s="11"/>
      <c r="P69" s="10"/>
      <c r="Q69" s="3"/>
    </row>
    <row r="70" spans="2:17" x14ac:dyDescent="0.25">
      <c r="B70" s="18">
        <f t="shared" si="18"/>
        <v>57</v>
      </c>
      <c r="C70" s="2" t="s">
        <v>66</v>
      </c>
      <c r="D70" s="2" t="s">
        <v>125</v>
      </c>
      <c r="F70" s="7">
        <v>33907882.939999998</v>
      </c>
      <c r="G70" s="7"/>
      <c r="H70" s="22"/>
      <c r="I70" s="7">
        <f t="shared" si="15"/>
        <v>1729302.0299399998</v>
      </c>
      <c r="J70" s="22"/>
      <c r="K70" s="7">
        <f t="shared" si="16"/>
        <v>-363153.42628739995</v>
      </c>
      <c r="L70" s="7">
        <f t="shared" si="17"/>
        <v>1366148.6036525997</v>
      </c>
      <c r="M70" s="3"/>
      <c r="N70" s="11"/>
      <c r="O70" s="11"/>
      <c r="Q70" s="3"/>
    </row>
    <row r="71" spans="2:17" x14ac:dyDescent="0.25">
      <c r="B71" s="18">
        <f t="shared" si="18"/>
        <v>58</v>
      </c>
      <c r="C71" s="2" t="s">
        <v>67</v>
      </c>
      <c r="D71" s="2" t="s">
        <v>127</v>
      </c>
      <c r="F71" s="7">
        <v>-70097878.210000008</v>
      </c>
      <c r="G71" s="7"/>
      <c r="H71" s="22"/>
      <c r="I71" s="7">
        <f t="shared" si="15"/>
        <v>-3574991.78871</v>
      </c>
      <c r="J71" s="22"/>
      <c r="K71" s="7">
        <f t="shared" si="16"/>
        <v>750748.27562909992</v>
      </c>
      <c r="L71" s="7">
        <f t="shared" si="17"/>
        <v>-2824243.5130809001</v>
      </c>
      <c r="M71" s="3"/>
      <c r="N71" s="11"/>
      <c r="O71" s="11"/>
      <c r="Q71" s="3"/>
    </row>
    <row r="72" spans="2:17" x14ac:dyDescent="0.25">
      <c r="F72" s="7"/>
      <c r="G72" s="7"/>
      <c r="H72" s="7"/>
      <c r="I72" s="7"/>
      <c r="J72" s="7"/>
      <c r="K72" s="7"/>
      <c r="L72" s="7"/>
      <c r="M72" s="3"/>
    </row>
    <row r="73" spans="2:17" x14ac:dyDescent="0.25">
      <c r="B73" s="18">
        <f>B71+1</f>
        <v>59</v>
      </c>
      <c r="C73" s="2" t="s">
        <v>68</v>
      </c>
      <c r="D73" s="2" t="s">
        <v>125</v>
      </c>
      <c r="F73" s="7">
        <v>-4435520623.8399992</v>
      </c>
      <c r="G73" s="7"/>
      <c r="H73" s="22"/>
      <c r="I73" s="22"/>
      <c r="J73" s="7">
        <f t="shared" ref="J73:J80" si="19">F73*$D$118</f>
        <v>-141936659.96287999</v>
      </c>
      <c r="K73" s="7">
        <f t="shared" ref="K73:K80" si="20">-SUM(I73:J73)*$D$115</f>
        <v>29806698.592204794</v>
      </c>
      <c r="L73" s="7">
        <f t="shared" ref="L73:L80" si="21">SUM(H73:K73)</f>
        <v>-112129961.37067519</v>
      </c>
      <c r="M73" s="3"/>
      <c r="N73" s="11"/>
      <c r="O73" s="11"/>
      <c r="P73" s="10"/>
      <c r="Q73" s="3"/>
    </row>
    <row r="74" spans="2:17" x14ac:dyDescent="0.25">
      <c r="B74" s="18">
        <f>B73+1</f>
        <v>60</v>
      </c>
      <c r="C74" s="2" t="s">
        <v>69</v>
      </c>
      <c r="D74" s="2" t="s">
        <v>126</v>
      </c>
      <c r="F74" s="7">
        <v>243218821.09999999</v>
      </c>
      <c r="G74" s="7"/>
      <c r="H74" s="22"/>
      <c r="I74" s="22"/>
      <c r="J74" s="7">
        <f t="shared" si="19"/>
        <v>7783002.2752</v>
      </c>
      <c r="K74" s="7">
        <f t="shared" si="20"/>
        <v>-1634430.4777919999</v>
      </c>
      <c r="L74" s="7">
        <f t="shared" si="21"/>
        <v>6148571.7974079996</v>
      </c>
      <c r="M74" s="3"/>
      <c r="N74" s="11"/>
      <c r="O74" s="11"/>
      <c r="Q74" s="3"/>
    </row>
    <row r="75" spans="2:17" x14ac:dyDescent="0.25">
      <c r="B75" s="18">
        <f t="shared" ref="B75:B80" si="22">B74+1</f>
        <v>61</v>
      </c>
      <c r="C75" s="2" t="s">
        <v>70</v>
      </c>
      <c r="D75" s="2" t="s">
        <v>127</v>
      </c>
      <c r="F75" s="7">
        <v>-128812425.69</v>
      </c>
      <c r="G75" s="7"/>
      <c r="H75" s="22"/>
      <c r="I75" s="22"/>
      <c r="J75" s="7">
        <f t="shared" si="19"/>
        <v>-4121997.6220800001</v>
      </c>
      <c r="K75" s="7">
        <f t="shared" si="20"/>
        <v>865619.50063679996</v>
      </c>
      <c r="L75" s="7">
        <f t="shared" si="21"/>
        <v>-3256378.1214431999</v>
      </c>
      <c r="M75" s="3"/>
      <c r="N75" s="11"/>
      <c r="O75" s="11"/>
      <c r="Q75" s="3"/>
    </row>
    <row r="76" spans="2:17" x14ac:dyDescent="0.25">
      <c r="B76" s="18">
        <f t="shared" si="22"/>
        <v>62</v>
      </c>
      <c r="C76" s="2" t="s">
        <v>71</v>
      </c>
      <c r="D76" s="2" t="s">
        <v>128</v>
      </c>
      <c r="F76" s="7">
        <v>-100096456.47</v>
      </c>
      <c r="G76" s="7"/>
      <c r="H76" s="22"/>
      <c r="I76" s="22"/>
      <c r="J76" s="7">
        <f t="shared" si="19"/>
        <v>-3203086.6070400001</v>
      </c>
      <c r="K76" s="7">
        <f t="shared" si="20"/>
        <v>672648.18747839995</v>
      </c>
      <c r="L76" s="7">
        <f t="shared" si="21"/>
        <v>-2530438.4195616003</v>
      </c>
      <c r="M76" s="3"/>
      <c r="N76" s="11"/>
      <c r="O76" s="11"/>
      <c r="Q76" s="3"/>
    </row>
    <row r="77" spans="2:17" x14ac:dyDescent="0.25">
      <c r="B77" s="18">
        <f t="shared" si="22"/>
        <v>63</v>
      </c>
      <c r="C77" s="2" t="s">
        <v>72</v>
      </c>
      <c r="D77" s="2" t="s">
        <v>125</v>
      </c>
      <c r="F77" s="7">
        <v>-16175550.68</v>
      </c>
      <c r="G77" s="7"/>
      <c r="H77" s="22"/>
      <c r="I77" s="22"/>
      <c r="J77" s="7">
        <f t="shared" si="19"/>
        <v>-517617.62176000001</v>
      </c>
      <c r="K77" s="7">
        <f t="shared" si="20"/>
        <v>108699.7005696</v>
      </c>
      <c r="L77" s="7">
        <f>SUM(H77:K77)</f>
        <v>-408917.92119040003</v>
      </c>
      <c r="M77" s="3"/>
      <c r="N77" s="11"/>
      <c r="O77" s="11"/>
      <c r="Q77" s="3"/>
    </row>
    <row r="78" spans="2:17" x14ac:dyDescent="0.25">
      <c r="B78" s="18">
        <f t="shared" si="22"/>
        <v>64</v>
      </c>
      <c r="C78" s="2" t="s">
        <v>73</v>
      </c>
      <c r="D78" s="2" t="s">
        <v>125</v>
      </c>
      <c r="F78" s="7">
        <v>-59091003.050000511</v>
      </c>
      <c r="G78" s="7"/>
      <c r="H78" s="22"/>
      <c r="I78" s="22"/>
      <c r="J78" s="7">
        <f t="shared" si="19"/>
        <v>-1890912.0976000165</v>
      </c>
      <c r="K78" s="7">
        <f t="shared" si="20"/>
        <v>397091.54049600346</v>
      </c>
      <c r="L78" s="7">
        <f t="shared" si="21"/>
        <v>-1493820.5571040129</v>
      </c>
      <c r="M78" s="3"/>
      <c r="N78" s="11"/>
      <c r="O78" s="11"/>
      <c r="P78" s="10"/>
      <c r="Q78" s="3"/>
    </row>
    <row r="79" spans="2:17" x14ac:dyDescent="0.25">
      <c r="B79" s="18">
        <f t="shared" si="22"/>
        <v>65</v>
      </c>
      <c r="C79" s="2" t="s">
        <v>74</v>
      </c>
      <c r="D79" s="2" t="s">
        <v>125</v>
      </c>
      <c r="F79" s="7">
        <v>33907882.939999998</v>
      </c>
      <c r="G79" s="7"/>
      <c r="H79" s="22"/>
      <c r="I79" s="22"/>
      <c r="J79" s="7">
        <f t="shared" si="19"/>
        <v>1085052.2540799999</v>
      </c>
      <c r="K79" s="7">
        <f t="shared" si="20"/>
        <v>-227860.97335679995</v>
      </c>
      <c r="L79" s="7">
        <f t="shared" si="21"/>
        <v>857191.28072319995</v>
      </c>
      <c r="M79" s="3"/>
      <c r="N79" s="11"/>
      <c r="O79" s="11"/>
      <c r="Q79" s="3"/>
    </row>
    <row r="80" spans="2:17" x14ac:dyDescent="0.25">
      <c r="B80" s="18">
        <f t="shared" si="22"/>
        <v>66</v>
      </c>
      <c r="C80" s="2" t="s">
        <v>75</v>
      </c>
      <c r="D80" s="2" t="s">
        <v>127</v>
      </c>
      <c r="F80" s="7">
        <v>-70097878.210000008</v>
      </c>
      <c r="G80" s="7"/>
      <c r="H80" s="22"/>
      <c r="I80" s="22"/>
      <c r="J80" s="7">
        <f t="shared" si="19"/>
        <v>-2243132.1027200003</v>
      </c>
      <c r="K80" s="7">
        <f t="shared" si="20"/>
        <v>471057.74157120002</v>
      </c>
      <c r="L80" s="7">
        <f t="shared" si="21"/>
        <v>-1772074.3611488002</v>
      </c>
      <c r="M80" s="3"/>
      <c r="N80" s="11"/>
      <c r="O80" s="11"/>
      <c r="Q80" s="3"/>
    </row>
    <row r="81" spans="2:17" ht="4.5" customHeight="1" x14ac:dyDescent="0.3">
      <c r="B81" s="5"/>
      <c r="F81" s="7"/>
      <c r="G81" s="7"/>
      <c r="H81" s="7"/>
      <c r="I81" s="7"/>
      <c r="J81" s="7"/>
      <c r="K81" s="7"/>
      <c r="L81" s="7"/>
      <c r="M81" s="3"/>
      <c r="N81" s="11"/>
      <c r="O81" s="11"/>
      <c r="Q81" s="3"/>
    </row>
    <row r="82" spans="2:17" ht="13" x14ac:dyDescent="0.3">
      <c r="B82" s="18">
        <f>B80+1</f>
        <v>67</v>
      </c>
      <c r="C82" s="1" t="s">
        <v>76</v>
      </c>
      <c r="F82" s="9"/>
      <c r="G82" s="9"/>
      <c r="H82" s="9">
        <f>SUM(H52:H81)</f>
        <v>-1110595074.0759003</v>
      </c>
      <c r="I82" s="9">
        <f t="shared" ref="I82:L82" si="23">SUM(I52:I81)</f>
        <v>-127228995.78689998</v>
      </c>
      <c r="J82" s="9">
        <f t="shared" si="23"/>
        <v>-145045351.48480001</v>
      </c>
      <c r="K82" s="9">
        <f t="shared" si="23"/>
        <v>57177612.927056998</v>
      </c>
      <c r="L82" s="9">
        <f t="shared" si="23"/>
        <v>-1325691808.4205437</v>
      </c>
      <c r="M82" s="3"/>
      <c r="N82" s="9">
        <v>-1325691808.4205437</v>
      </c>
      <c r="O82" s="9"/>
      <c r="P82" s="9">
        <f>L82-N82</f>
        <v>0</v>
      </c>
    </row>
    <row r="83" spans="2:17" x14ac:dyDescent="0.25">
      <c r="F83" s="3"/>
      <c r="G83" s="3"/>
      <c r="H83" s="3"/>
      <c r="I83" s="3"/>
      <c r="J83" s="3"/>
      <c r="K83" s="3"/>
      <c r="L83" s="3"/>
      <c r="M83" s="3"/>
    </row>
    <row r="84" spans="2:17" ht="13" x14ac:dyDescent="0.3">
      <c r="C84" s="20" t="s">
        <v>77</v>
      </c>
      <c r="F84" s="3"/>
      <c r="G84" s="3"/>
      <c r="H84" s="3"/>
      <c r="I84" s="3"/>
      <c r="J84" s="3"/>
      <c r="K84" s="3"/>
      <c r="L84" s="3"/>
      <c r="M84" s="3"/>
      <c r="P84" s="10"/>
    </row>
    <row r="85" spans="2:17" x14ac:dyDescent="0.25">
      <c r="B85" s="18">
        <f>B82+1</f>
        <v>68</v>
      </c>
      <c r="C85" s="2" t="s">
        <v>78</v>
      </c>
      <c r="D85" s="2" t="s">
        <v>79</v>
      </c>
      <c r="F85" s="7">
        <v>-4394367.3199999994</v>
      </c>
      <c r="G85" s="7"/>
      <c r="H85" s="7">
        <f t="shared" ref="H85:H106" si="24">F85*$D$115</f>
        <v>-922817.13719999988</v>
      </c>
      <c r="I85" s="7">
        <f t="shared" ref="I85:I106" si="25">F85*$D$117</f>
        <v>-224112.73331999994</v>
      </c>
      <c r="J85" s="7">
        <f t="shared" ref="J85:J106" si="26">F85*$D$118</f>
        <v>-140619.75423999998</v>
      </c>
      <c r="K85" s="7">
        <f t="shared" ref="K85:K106" si="27">-SUM(I85:J85)*$D$115</f>
        <v>76593.822387599983</v>
      </c>
      <c r="L85" s="7">
        <f t="shared" ref="L85:L95" si="28">SUM(H85:K85)</f>
        <v>-1210955.8023723997</v>
      </c>
      <c r="M85" s="3"/>
    </row>
    <row r="86" spans="2:17" x14ac:dyDescent="0.25">
      <c r="B86" s="18">
        <f>B85+1</f>
        <v>69</v>
      </c>
      <c r="C86" s="2" t="s">
        <v>80</v>
      </c>
      <c r="D86" s="2" t="s">
        <v>80</v>
      </c>
      <c r="F86" s="7">
        <v>-280488195.49000001</v>
      </c>
      <c r="G86" s="7"/>
      <c r="H86" s="7">
        <f t="shared" si="24"/>
        <v>-58902521.052900001</v>
      </c>
      <c r="I86" s="7">
        <f t="shared" si="25"/>
        <v>-14304897.96999</v>
      </c>
      <c r="J86" s="7">
        <f t="shared" si="26"/>
        <v>-8975622.2556800004</v>
      </c>
      <c r="K86" s="7">
        <f t="shared" si="27"/>
        <v>4888909.2473907005</v>
      </c>
      <c r="L86" s="7">
        <f t="shared" si="28"/>
        <v>-77294132.031179294</v>
      </c>
      <c r="M86" s="3"/>
    </row>
    <row r="87" spans="2:17" x14ac:dyDescent="0.25">
      <c r="B87" s="18">
        <f t="shared" ref="B87:B106" si="29">B86+1</f>
        <v>70</v>
      </c>
      <c r="C87" s="2" t="s">
        <v>81</v>
      </c>
      <c r="D87" s="2" t="s">
        <v>81</v>
      </c>
      <c r="F87" s="7">
        <v>-2258402.2799999998</v>
      </c>
      <c r="G87" s="7"/>
      <c r="H87" s="7">
        <f t="shared" si="24"/>
        <v>-474264.47879999992</v>
      </c>
      <c r="I87" s="7">
        <f t="shared" si="25"/>
        <v>-115178.51627999998</v>
      </c>
      <c r="J87" s="7">
        <f t="shared" si="26"/>
        <v>-72268.872959999993</v>
      </c>
      <c r="K87" s="7">
        <f t="shared" si="27"/>
        <v>39363.9517404</v>
      </c>
      <c r="L87" s="7">
        <f t="shared" si="28"/>
        <v>-622347.9162995998</v>
      </c>
      <c r="M87" s="3"/>
    </row>
    <row r="88" spans="2:17" x14ac:dyDescent="0.25">
      <c r="B88" s="18">
        <f t="shared" si="29"/>
        <v>71</v>
      </c>
      <c r="C88" s="2" t="s">
        <v>82</v>
      </c>
      <c r="D88" s="2" t="s">
        <v>130</v>
      </c>
      <c r="F88" s="7">
        <v>-25576286</v>
      </c>
      <c r="G88" s="7"/>
      <c r="H88" s="7">
        <f t="shared" si="24"/>
        <v>-5371020.0599999996</v>
      </c>
      <c r="I88" s="7">
        <f t="shared" si="25"/>
        <v>-1304390.5859999999</v>
      </c>
      <c r="J88" s="7">
        <f t="shared" si="26"/>
        <v>-818441.152</v>
      </c>
      <c r="K88" s="7">
        <f t="shared" si="27"/>
        <v>445794.66497999994</v>
      </c>
      <c r="L88" s="7">
        <f t="shared" si="28"/>
        <v>-7048057.1330199996</v>
      </c>
      <c r="M88" s="3"/>
    </row>
    <row r="89" spans="2:17" x14ac:dyDescent="0.25">
      <c r="B89" s="18">
        <f t="shared" si="29"/>
        <v>72</v>
      </c>
      <c r="C89" s="2" t="s">
        <v>83</v>
      </c>
      <c r="D89" s="2" t="s">
        <v>131</v>
      </c>
      <c r="F89" s="7">
        <v>-7467246.1399999997</v>
      </c>
      <c r="G89" s="7"/>
      <c r="H89" s="7">
        <f t="shared" si="24"/>
        <v>-1568121.6893999998</v>
      </c>
      <c r="I89" s="7">
        <f t="shared" si="25"/>
        <v>-380829.55313999997</v>
      </c>
      <c r="J89" s="7">
        <f t="shared" si="26"/>
        <v>-238951.87648000001</v>
      </c>
      <c r="K89" s="7">
        <f t="shared" si="27"/>
        <v>130154.10022019998</v>
      </c>
      <c r="L89" s="7">
        <f t="shared" si="28"/>
        <v>-2057749.0187997997</v>
      </c>
      <c r="M89" s="3"/>
    </row>
    <row r="90" spans="2:17" x14ac:dyDescent="0.25">
      <c r="B90" s="18">
        <f t="shared" si="29"/>
        <v>73</v>
      </c>
      <c r="C90" s="2" t="s">
        <v>84</v>
      </c>
      <c r="D90" s="2" t="s">
        <v>131</v>
      </c>
      <c r="F90" s="7">
        <v>-258011.84</v>
      </c>
      <c r="G90" s="7"/>
      <c r="H90" s="7">
        <f t="shared" si="24"/>
        <v>-54182.486399999994</v>
      </c>
      <c r="I90" s="7">
        <f t="shared" si="25"/>
        <v>-13158.60384</v>
      </c>
      <c r="J90" s="7">
        <f t="shared" si="26"/>
        <v>-8256.3788800000002</v>
      </c>
      <c r="K90" s="7">
        <f t="shared" si="27"/>
        <v>4497.1463711999995</v>
      </c>
      <c r="L90" s="7">
        <f t="shared" si="28"/>
        <v>-71100.322748799997</v>
      </c>
      <c r="M90" s="3"/>
    </row>
    <row r="91" spans="2:17" x14ac:dyDescent="0.25">
      <c r="B91" s="18">
        <f t="shared" si="29"/>
        <v>74</v>
      </c>
      <c r="C91" s="2" t="s">
        <v>85</v>
      </c>
      <c r="D91" s="2" t="s">
        <v>23</v>
      </c>
      <c r="F91" s="7">
        <v>-4888024.07</v>
      </c>
      <c r="G91" s="7"/>
      <c r="H91" s="7">
        <f t="shared" si="24"/>
        <v>-1026485.0547</v>
      </c>
      <c r="I91" s="7">
        <f t="shared" si="25"/>
        <v>-249289.22756999999</v>
      </c>
      <c r="J91" s="7">
        <f t="shared" si="26"/>
        <v>-156416.77024000001</v>
      </c>
      <c r="K91" s="7">
        <f t="shared" si="27"/>
        <v>85198.259540099985</v>
      </c>
      <c r="L91" s="7">
        <f t="shared" si="28"/>
        <v>-1346992.7929699</v>
      </c>
      <c r="M91" s="3"/>
    </row>
    <row r="92" spans="2:17" x14ac:dyDescent="0.25">
      <c r="B92" s="18">
        <f t="shared" si="29"/>
        <v>75</v>
      </c>
      <c r="C92" s="2" t="s">
        <v>86</v>
      </c>
      <c r="D92" s="2" t="s">
        <v>131</v>
      </c>
      <c r="F92" s="7">
        <v>-40779.910000000003</v>
      </c>
      <c r="G92" s="7"/>
      <c r="H92" s="7">
        <f t="shared" si="24"/>
        <v>-8563.7811000000002</v>
      </c>
      <c r="I92" s="7">
        <f t="shared" si="25"/>
        <v>-2079.7754100000002</v>
      </c>
      <c r="J92" s="7">
        <f t="shared" si="26"/>
        <v>-1304.95712</v>
      </c>
      <c r="K92" s="7">
        <f t="shared" si="27"/>
        <v>710.79383129999997</v>
      </c>
      <c r="L92" s="7">
        <f>SUM(H92:K92)</f>
        <v>-11237.719798700002</v>
      </c>
      <c r="M92" s="3"/>
    </row>
    <row r="93" spans="2:17" x14ac:dyDescent="0.25">
      <c r="B93" s="18">
        <f t="shared" si="29"/>
        <v>76</v>
      </c>
      <c r="C93" s="2" t="s">
        <v>87</v>
      </c>
      <c r="D93" s="2" t="s">
        <v>131</v>
      </c>
      <c r="F93" s="7">
        <v>-172448434.14000002</v>
      </c>
      <c r="G93" s="7"/>
      <c r="H93" s="7">
        <f t="shared" si="24"/>
        <v>-36214171.169399999</v>
      </c>
      <c r="I93" s="7">
        <f t="shared" si="25"/>
        <v>-8794870.1411400009</v>
      </c>
      <c r="J93" s="7">
        <f t="shared" si="26"/>
        <v>-5518349.8924800009</v>
      </c>
      <c r="K93" s="7">
        <f t="shared" si="27"/>
        <v>3005776.2070602002</v>
      </c>
      <c r="L93" s="7">
        <f t="shared" si="28"/>
        <v>-47521614.995959796</v>
      </c>
      <c r="M93" s="3"/>
    </row>
    <row r="94" spans="2:17" x14ac:dyDescent="0.25">
      <c r="B94" s="18">
        <f t="shared" si="29"/>
        <v>77</v>
      </c>
      <c r="C94" s="2" t="s">
        <v>88</v>
      </c>
      <c r="D94" s="2" t="s">
        <v>131</v>
      </c>
      <c r="F94" s="7">
        <v>-29573988.760000002</v>
      </c>
      <c r="G94" s="7"/>
      <c r="H94" s="7">
        <f t="shared" si="24"/>
        <v>-6210537.6396000003</v>
      </c>
      <c r="I94" s="7">
        <f t="shared" si="25"/>
        <v>-1508273.4267599999</v>
      </c>
      <c r="J94" s="7">
        <f t="shared" si="26"/>
        <v>-946367.64032000012</v>
      </c>
      <c r="K94" s="7">
        <f t="shared" si="27"/>
        <v>515474.62408679997</v>
      </c>
      <c r="L94" s="7">
        <f t="shared" si="28"/>
        <v>-8149704.0825931998</v>
      </c>
      <c r="M94" s="3"/>
    </row>
    <row r="95" spans="2:17" x14ac:dyDescent="0.25">
      <c r="B95" s="18">
        <f t="shared" si="29"/>
        <v>78</v>
      </c>
      <c r="C95" s="2" t="s">
        <v>89</v>
      </c>
      <c r="D95" s="2" t="s">
        <v>131</v>
      </c>
      <c r="F95" s="7">
        <v>-70005462.040000007</v>
      </c>
      <c r="G95" s="7"/>
      <c r="H95" s="7">
        <f t="shared" si="24"/>
        <v>-14701147.0284</v>
      </c>
      <c r="I95" s="7">
        <f t="shared" si="25"/>
        <v>-3570278.5640400001</v>
      </c>
      <c r="J95" s="7">
        <f t="shared" si="26"/>
        <v>-2240174.7852800004</v>
      </c>
      <c r="K95" s="7">
        <f t="shared" si="27"/>
        <v>1220195.2033571999</v>
      </c>
      <c r="L95" s="7">
        <f t="shared" si="28"/>
        <v>-19291405.174362801</v>
      </c>
      <c r="M95" s="3"/>
    </row>
    <row r="96" spans="2:17" x14ac:dyDescent="0.25">
      <c r="B96" s="18">
        <f t="shared" si="29"/>
        <v>79</v>
      </c>
      <c r="C96" s="2" t="s">
        <v>90</v>
      </c>
      <c r="D96" s="2" t="s">
        <v>131</v>
      </c>
      <c r="F96" s="7">
        <v>-24719529.450000003</v>
      </c>
      <c r="G96" s="7"/>
      <c r="H96" s="7">
        <f t="shared" si="24"/>
        <v>-5191101.1845000004</v>
      </c>
      <c r="I96" s="7">
        <f t="shared" si="25"/>
        <v>-1260696.0019500002</v>
      </c>
      <c r="J96" s="7">
        <f t="shared" si="26"/>
        <v>-791024.94240000006</v>
      </c>
      <c r="K96" s="7">
        <f t="shared" si="27"/>
        <v>430861.39831350005</v>
      </c>
      <c r="L96" s="7">
        <f t="shared" ref="L96:L106" si="30">SUM(H96:K96)</f>
        <v>-6811960.7305365009</v>
      </c>
      <c r="M96" s="3"/>
    </row>
    <row r="97" spans="2:16" x14ac:dyDescent="0.25">
      <c r="B97" s="18">
        <f t="shared" si="29"/>
        <v>80</v>
      </c>
      <c r="C97" s="2" t="s">
        <v>91</v>
      </c>
      <c r="D97" s="2" t="s">
        <v>131</v>
      </c>
      <c r="F97" s="7">
        <v>-183880.62</v>
      </c>
      <c r="G97" s="7"/>
      <c r="H97" s="7">
        <f t="shared" si="24"/>
        <v>-38614.930199999995</v>
      </c>
      <c r="I97" s="7">
        <f t="shared" si="25"/>
        <v>-9377.9116199999989</v>
      </c>
      <c r="J97" s="7">
        <f t="shared" si="26"/>
        <v>-5884.1798399999998</v>
      </c>
      <c r="K97" s="7">
        <f t="shared" si="27"/>
        <v>3205.0392065999999</v>
      </c>
      <c r="L97" s="7">
        <f t="shared" si="30"/>
        <v>-50671.982453399993</v>
      </c>
      <c r="M97" s="3"/>
    </row>
    <row r="98" spans="2:16" x14ac:dyDescent="0.25">
      <c r="B98" s="18">
        <f t="shared" si="29"/>
        <v>81</v>
      </c>
      <c r="C98" s="2" t="s">
        <v>92</v>
      </c>
      <c r="D98" s="2" t="s">
        <v>131</v>
      </c>
      <c r="F98" s="7">
        <v>-254929.26</v>
      </c>
      <c r="G98" s="7"/>
      <c r="H98" s="7">
        <f t="shared" si="24"/>
        <v>-53535.1446</v>
      </c>
      <c r="I98" s="7">
        <f t="shared" si="25"/>
        <v>-13001.392260000001</v>
      </c>
      <c r="J98" s="7">
        <f t="shared" si="26"/>
        <v>-8157.7363200000009</v>
      </c>
      <c r="K98" s="7">
        <f t="shared" si="27"/>
        <v>4443.4170017999995</v>
      </c>
      <c r="L98" s="7">
        <f t="shared" si="30"/>
        <v>-70250.856178199989</v>
      </c>
      <c r="M98" s="3"/>
    </row>
    <row r="99" spans="2:16" x14ac:dyDescent="0.25">
      <c r="B99" s="18">
        <f t="shared" si="29"/>
        <v>82</v>
      </c>
      <c r="C99" s="2" t="s">
        <v>93</v>
      </c>
      <c r="D99" s="2" t="s">
        <v>131</v>
      </c>
      <c r="F99" s="7">
        <v>-60484427.850000001</v>
      </c>
      <c r="G99" s="7"/>
      <c r="H99" s="7">
        <f t="shared" si="24"/>
        <v>-12701729.8485</v>
      </c>
      <c r="I99" s="7">
        <f t="shared" si="25"/>
        <v>-3084705.8203499997</v>
      </c>
      <c r="J99" s="7">
        <f t="shared" si="26"/>
        <v>-1935501.6912</v>
      </c>
      <c r="K99" s="7">
        <f t="shared" si="27"/>
        <v>1054243.5774254999</v>
      </c>
      <c r="L99" s="7">
        <f t="shared" si="30"/>
        <v>-16667693.7826245</v>
      </c>
      <c r="M99" s="3"/>
    </row>
    <row r="100" spans="2:16" x14ac:dyDescent="0.25">
      <c r="B100" s="18">
        <f t="shared" si="29"/>
        <v>83</v>
      </c>
      <c r="C100" s="2" t="s">
        <v>94</v>
      </c>
      <c r="D100" s="2" t="s">
        <v>131</v>
      </c>
      <c r="F100" s="7">
        <v>-32891560.68</v>
      </c>
      <c r="G100" s="7"/>
      <c r="H100" s="7">
        <f t="shared" si="24"/>
        <v>-6907227.7428000001</v>
      </c>
      <c r="I100" s="7">
        <f t="shared" si="25"/>
        <v>-1677469.5946799999</v>
      </c>
      <c r="J100" s="7">
        <f t="shared" si="26"/>
        <v>-1052529.9417600001</v>
      </c>
      <c r="K100" s="7">
        <f t="shared" si="27"/>
        <v>573299.90265239996</v>
      </c>
      <c r="L100" s="7">
        <f t="shared" si="30"/>
        <v>-9063927.3765875995</v>
      </c>
      <c r="M100" s="3"/>
    </row>
    <row r="101" spans="2:16" x14ac:dyDescent="0.25">
      <c r="B101" s="18">
        <f t="shared" si="29"/>
        <v>84</v>
      </c>
      <c r="C101" s="2" t="s">
        <v>95</v>
      </c>
      <c r="D101" s="2" t="s">
        <v>131</v>
      </c>
      <c r="F101" s="7">
        <v>-31137145.109999999</v>
      </c>
      <c r="G101" s="7"/>
      <c r="H101" s="7">
        <f t="shared" si="24"/>
        <v>-6538800.4731000001</v>
      </c>
      <c r="I101" s="7">
        <f t="shared" si="25"/>
        <v>-1587994.4006099999</v>
      </c>
      <c r="J101" s="7">
        <f t="shared" si="26"/>
        <v>-996388.64352000004</v>
      </c>
      <c r="K101" s="7">
        <f t="shared" si="27"/>
        <v>542720.43926729995</v>
      </c>
      <c r="L101" s="7">
        <f t="shared" si="30"/>
        <v>-8580463.0779627003</v>
      </c>
      <c r="M101" s="3"/>
    </row>
    <row r="102" spans="2:16" x14ac:dyDescent="0.25">
      <c r="B102" s="18">
        <f t="shared" si="29"/>
        <v>85</v>
      </c>
      <c r="C102" s="2" t="s">
        <v>96</v>
      </c>
      <c r="D102" s="2" t="s">
        <v>131</v>
      </c>
      <c r="F102" s="7">
        <v>-2568747.4500000002</v>
      </c>
      <c r="G102" s="7"/>
      <c r="H102" s="7">
        <f t="shared" si="24"/>
        <v>-539436.9645</v>
      </c>
      <c r="I102" s="7">
        <f t="shared" si="25"/>
        <v>-131006.11995000001</v>
      </c>
      <c r="J102" s="7">
        <f t="shared" si="26"/>
        <v>-82199.91840000001</v>
      </c>
      <c r="K102" s="7">
        <f t="shared" si="27"/>
        <v>44773.268053500004</v>
      </c>
      <c r="L102" s="7">
        <f t="shared" si="30"/>
        <v>-707869.73479649995</v>
      </c>
      <c r="M102" s="3"/>
    </row>
    <row r="103" spans="2:16" x14ac:dyDescent="0.25">
      <c r="B103" s="18">
        <f t="shared" si="29"/>
        <v>86</v>
      </c>
      <c r="C103" s="2" t="s">
        <v>97</v>
      </c>
      <c r="D103" s="2" t="s">
        <v>131</v>
      </c>
      <c r="F103" s="7">
        <v>-442632.17</v>
      </c>
      <c r="G103" s="7"/>
      <c r="H103" s="7">
        <f t="shared" si="24"/>
        <v>-92952.755699999994</v>
      </c>
      <c r="I103" s="7">
        <f t="shared" si="25"/>
        <v>-22574.240669999999</v>
      </c>
      <c r="J103" s="7">
        <f t="shared" si="26"/>
        <v>-14164.229439999999</v>
      </c>
      <c r="K103" s="7">
        <f t="shared" si="27"/>
        <v>7715.0787230999986</v>
      </c>
      <c r="L103" s="7">
        <f t="shared" si="30"/>
        <v>-121976.14708689999</v>
      </c>
      <c r="M103" s="3"/>
    </row>
    <row r="104" spans="2:16" x14ac:dyDescent="0.25">
      <c r="B104" s="18">
        <f t="shared" si="29"/>
        <v>87</v>
      </c>
      <c r="C104" s="2" t="s">
        <v>98</v>
      </c>
      <c r="D104" s="2" t="s">
        <v>131</v>
      </c>
      <c r="F104" s="7">
        <v>-1565705.46</v>
      </c>
      <c r="G104" s="7"/>
      <c r="H104" s="7">
        <f t="shared" si="24"/>
        <v>-328798.14659999998</v>
      </c>
      <c r="I104" s="7">
        <f t="shared" si="25"/>
        <v>-79850.978459999998</v>
      </c>
      <c r="J104" s="7">
        <f t="shared" si="26"/>
        <v>-50102.574719999997</v>
      </c>
      <c r="K104" s="7">
        <f t="shared" si="27"/>
        <v>27290.246167799996</v>
      </c>
      <c r="L104" s="7">
        <f t="shared" si="30"/>
        <v>-431461.45361219998</v>
      </c>
      <c r="M104" s="3"/>
    </row>
    <row r="105" spans="2:16" x14ac:dyDescent="0.25">
      <c r="B105" s="18">
        <f t="shared" si="29"/>
        <v>88</v>
      </c>
      <c r="C105" s="2" t="s">
        <v>99</v>
      </c>
      <c r="D105" s="2" t="s">
        <v>131</v>
      </c>
      <c r="F105" s="7">
        <v>-350704.26</v>
      </c>
      <c r="G105" s="7"/>
      <c r="H105" s="7">
        <f t="shared" si="24"/>
        <v>-73647.8946</v>
      </c>
      <c r="I105" s="7">
        <f t="shared" si="25"/>
        <v>-17885.917259999998</v>
      </c>
      <c r="J105" s="7">
        <f t="shared" si="26"/>
        <v>-11222.536320000001</v>
      </c>
      <c r="K105" s="7">
        <f t="shared" si="27"/>
        <v>6112.7752517999998</v>
      </c>
      <c r="L105" s="7">
        <f t="shared" si="30"/>
        <v>-96643.572928199996</v>
      </c>
      <c r="M105" s="3"/>
    </row>
    <row r="106" spans="2:16" x14ac:dyDescent="0.25">
      <c r="B106" s="18">
        <f t="shared" si="29"/>
        <v>89</v>
      </c>
      <c r="C106" s="2" t="s">
        <v>100</v>
      </c>
      <c r="D106" s="2" t="s">
        <v>100</v>
      </c>
      <c r="F106" s="7">
        <v>-8385003.5099999998</v>
      </c>
      <c r="G106" s="7"/>
      <c r="H106" s="7">
        <f t="shared" si="24"/>
        <v>-1760850.7370999998</v>
      </c>
      <c r="I106" s="7">
        <f t="shared" si="25"/>
        <v>-427635.17900999996</v>
      </c>
      <c r="J106" s="7">
        <f t="shared" si="26"/>
        <v>-268320.11232000001</v>
      </c>
      <c r="K106" s="7">
        <f t="shared" si="27"/>
        <v>146150.61117929997</v>
      </c>
      <c r="L106" s="7">
        <f t="shared" si="30"/>
        <v>-2310655.4172506994</v>
      </c>
      <c r="M106" s="3"/>
    </row>
    <row r="107" spans="2:16" ht="4.5" customHeight="1" x14ac:dyDescent="0.25">
      <c r="F107" s="7"/>
      <c r="G107" s="7"/>
      <c r="H107" s="7"/>
      <c r="I107" s="7"/>
      <c r="J107" s="7"/>
      <c r="K107" s="7"/>
      <c r="L107" s="7"/>
      <c r="M107" s="3"/>
    </row>
    <row r="108" spans="2:16" ht="13" x14ac:dyDescent="0.3">
      <c r="B108" s="18">
        <f>B106+1</f>
        <v>90</v>
      </c>
      <c r="C108" s="1" t="s">
        <v>101</v>
      </c>
      <c r="F108" s="8"/>
      <c r="G108" s="8"/>
      <c r="H108" s="9">
        <f>SUM(H85:H107)</f>
        <v>-159680527.40010002</v>
      </c>
      <c r="I108" s="9">
        <f t="shared" ref="I108:L108" si="31">SUM(I85:I107)</f>
        <v>-38779556.654309988</v>
      </c>
      <c r="J108" s="9">
        <f t="shared" si="31"/>
        <v>-24332270.84192</v>
      </c>
      <c r="K108" s="9">
        <f t="shared" si="31"/>
        <v>13253483.774208298</v>
      </c>
      <c r="L108" s="9">
        <f t="shared" si="31"/>
        <v>-209538871.12212166</v>
      </c>
      <c r="M108" s="3"/>
      <c r="N108" s="9">
        <v>-209538871.12212166</v>
      </c>
      <c r="O108" s="9"/>
      <c r="P108" s="9">
        <f>L108-N108</f>
        <v>0</v>
      </c>
    </row>
    <row r="109" spans="2:16" x14ac:dyDescent="0.25">
      <c r="F109" s="3"/>
      <c r="G109" s="3"/>
      <c r="H109" s="3"/>
      <c r="I109" s="3"/>
      <c r="J109" s="3"/>
      <c r="K109" s="3"/>
      <c r="L109" s="3"/>
      <c r="M109" s="3"/>
    </row>
    <row r="110" spans="2:16" ht="13.5" thickBot="1" x14ac:dyDescent="0.35">
      <c r="B110" s="18">
        <f>B108+1</f>
        <v>91</v>
      </c>
      <c r="C110" s="1" t="s">
        <v>102</v>
      </c>
      <c r="F110" s="3"/>
      <c r="G110" s="3"/>
      <c r="H110" s="12">
        <f>H48+H82+H108</f>
        <v>-1075630455.8869817</v>
      </c>
      <c r="I110" s="12">
        <f>I48+I82+I108</f>
        <v>-115459812.04473543</v>
      </c>
      <c r="J110" s="12">
        <f>J48+J82+J108</f>
        <v>-139832439.88313621</v>
      </c>
      <c r="K110" s="12">
        <f>K48+K82+K108</f>
        <v>53611372.904853053</v>
      </c>
      <c r="L110" s="12">
        <f>L48+L82+L108</f>
        <v>-1277311334.9100006</v>
      </c>
      <c r="M110" s="3"/>
      <c r="N110" s="12">
        <f>N48+N82+N108</f>
        <v>-1277311333.5426652</v>
      </c>
      <c r="O110" s="12"/>
      <c r="P110" s="12">
        <f>P48+P82+P108</f>
        <v>-1.3673353493213654</v>
      </c>
    </row>
    <row r="111" spans="2:16" ht="13" thickTop="1" x14ac:dyDescent="0.25">
      <c r="F111" s="13"/>
      <c r="G111" s="13"/>
    </row>
    <row r="112" spans="2:16" x14ac:dyDescent="0.25">
      <c r="F112" s="13"/>
      <c r="G112" s="13"/>
      <c r="L112" s="14"/>
    </row>
    <row r="113" spans="3:15" ht="13" x14ac:dyDescent="0.3">
      <c r="C113" s="15" t="s">
        <v>103</v>
      </c>
      <c r="L113" s="14"/>
      <c r="M113" s="5"/>
      <c r="N113" s="11"/>
      <c r="O113" s="11"/>
    </row>
    <row r="114" spans="3:15" ht="4.5" customHeight="1" x14ac:dyDescent="0.25"/>
    <row r="115" spans="3:15" x14ac:dyDescent="0.25">
      <c r="C115" s="2" t="s">
        <v>104</v>
      </c>
      <c r="D115" s="4">
        <v>0.21</v>
      </c>
      <c r="E115" s="4"/>
      <c r="L115" s="14"/>
    </row>
    <row r="116" spans="3:15" x14ac:dyDescent="0.25">
      <c r="C116" s="2" t="s">
        <v>105</v>
      </c>
      <c r="D116" s="4">
        <f>-SUM(D117:D118)*0.21</f>
        <v>-1.7429999999999998E-2</v>
      </c>
      <c r="E116" s="4"/>
    </row>
    <row r="117" spans="3:15" x14ac:dyDescent="0.25">
      <c r="C117" s="2" t="s">
        <v>106</v>
      </c>
      <c r="D117" s="4">
        <v>5.0999999999999997E-2</v>
      </c>
      <c r="E117" s="4"/>
    </row>
    <row r="118" spans="3:15" x14ac:dyDescent="0.25">
      <c r="C118" s="2" t="s">
        <v>107</v>
      </c>
      <c r="D118" s="4">
        <v>3.2000000000000001E-2</v>
      </c>
      <c r="E118" s="4"/>
    </row>
    <row r="119" spans="3:15" ht="4.5" customHeight="1" x14ac:dyDescent="0.25"/>
    <row r="120" spans="3:15" ht="13" x14ac:dyDescent="0.3">
      <c r="C120" s="1" t="s">
        <v>108</v>
      </c>
      <c r="D120" s="16">
        <f>SUM(D115:D119)</f>
        <v>0.27556999999999998</v>
      </c>
      <c r="E120" s="19"/>
      <c r="L120" s="17"/>
    </row>
    <row r="121" spans="3:15" x14ac:dyDescent="0.25">
      <c r="L121" s="14"/>
    </row>
    <row r="123" spans="3:15" x14ac:dyDescent="0.25">
      <c r="L123" s="14"/>
    </row>
  </sheetData>
  <mergeCells count="1">
    <mergeCell ref="F5:L5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Schedule_2021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Alvarez, Marianne M:(BSC)</cp:lastModifiedBy>
  <dcterms:created xsi:type="dcterms:W3CDTF">2022-05-09T14:54:54Z</dcterms:created>
  <dcterms:modified xsi:type="dcterms:W3CDTF">2022-05-13T14:05:04Z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2022-05-09T14:54:56Z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fb0cdf22-f341-4c82-9187-8a2ba705aad5</vt:lpwstr>
  </property>
  <property fmtid="{D5CDD505-2E9C-101B-9397-08002B2CF9AE}" pid="8" name="MSIP_Label_c968b3d1-e05f-4796-9c23-acaf26d588cb_ContentBits">
    <vt:lpwstr>0</vt:lpwstr>
  </property>
</Properties>
</file>