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ingc\Downloads\"/>
    </mc:Choice>
  </mc:AlternateContent>
  <bookViews>
    <workbookView xWindow="120" yWindow="180" windowWidth="19440" windowHeight="9645"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<sst xmlns="http://schemas.openxmlformats.org/spreadsheetml/2006/main" count="303" uniqueCount="56">
  <si>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</si>
  <si>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</si>
  <si>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</si>
  <si>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</si>
  <si>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</si>
  <si>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</si>
  <si>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</si>
  <si>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</si>
  <si>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</si>
  <si>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</si>
  <si>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</si>
  <si>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</si>
  <si>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</si>
  <si>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</si>
  <si>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</si>
  <si>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</si>
  <si>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</si>
  <si>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</si>
  <si>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</si>
  <si>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</si>
  <si>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</si>
  <si>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</si>
  <si>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</si>
  <si>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</si>
  <si>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</si>
  <si>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</si>
  <si>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</si>
  <si>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</si>
  <si>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</si>
  <si>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</si>
  <si>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</si>
  <si>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</si>
  <si>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</si>
  <si>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</si>
  <si>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</si>
  <si>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</si>
  <si>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</si>
  <si>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</si>
  <si>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</si>
  <si>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</si>
  <si>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</si>
  <si>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</si>
  <si>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</si>
  <si>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</si>
  <si>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</si>
  <si>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</si>
  <si>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</si>
  <si>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</si>
  <si>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</si>
  <si>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</si>
  <si>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</si>
  <si>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</si>
  <si>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</si>
  <si>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</si>
  <si>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</si>
  <si>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2021/22 1st IA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</si>
</sst>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9" borderId="37" xfId="0" applyFont="1" applyFill="1" applyBorder="1" applyAlignment="1" applyProtection="1">
      <alignment horizontal="center" vertical="center"/>
      <protection locked="0"/>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ht="15" customHeight="1" x14ac:dyDescent="0.25">
      <c r="A11" s="3"/>
      <c r="B11" s="15"/>
      <c r="C11" s="106" t="s">
        <v>54</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7"/>
      <c r="I15" s="23"/>
      <c r="J15" s="87"/>
      <c r="K15" s="87"/>
      <c r="L15" s="23"/>
      <c r="M15" s="23"/>
      <c r="N15" s="23"/>
      <c r="O15" s="23"/>
      <c r="P15" s="23"/>
      <c r="R15" s="177"/>
    </row>
    <row r="16" spans="1:22" ht="15.75" thickBot="1" x14ac:dyDescent="0.3">
      <c r="A16" s="3"/>
      <c r="B16" s="28"/>
      <c r="C16" s="29" t="s">
        <v>9</v>
      </c>
      <c r="D16" s="30"/>
      <c r="E16" s="31"/>
      <c r="F16" s="122">
        <v>0</v>
      </c>
      <c r="G16" s="1"/>
      <c r="H16" s="23"/>
      <c r="I16" s="23"/>
      <c r="J16" s="87"/>
      <c r="K16" s="87"/>
      <c r="L16" s="23"/>
      <c r="M16" s="23"/>
      <c r="N16" s="23"/>
      <c r="O16" s="23"/>
      <c r="P16" s="23"/>
      <c r="R16" s="177"/>
    </row>
    <row r="17" spans="1:19" x14ac:dyDescent="0.25">
      <c r="A17" s="3"/>
      <c r="B17" s="33"/>
      <c r="C17" s="34" t="s">
        <v>10</v>
      </c>
      <c r="D17" s="35"/>
      <c r="E17" s="36"/>
      <c r="F17" s="37">
        <f>VLOOKUP(F15,dropdown!B$1:C$15,2,FALSE)</f>
        <v>58761.45</v>
      </c>
      <c r="G17" s="1"/>
      <c r="H17" s="23"/>
      <c r="I17" s="23"/>
      <c r="J17" s="23"/>
      <c r="K17" s="23"/>
      <c r="L17" s="23"/>
      <c r="M17" s="23"/>
      <c r="N17" s="23"/>
      <c r="O17" s="23"/>
      <c r="P17" s="23"/>
      <c r="R17" s="177"/>
      <c r="S17" s="92"/>
    </row>
    <row r="18" spans="1:19" ht="15.75" thickBot="1" x14ac:dyDescent="0.3">
      <c r="A18" s="3"/>
      <c r="B18" s="38"/>
      <c r="C18" s="39" t="s">
        <v>11</v>
      </c>
      <c r="D18" s="40"/>
      <c r="E18" s="41"/>
      <c r="F18" s="42">
        <v>1.0884</v>
      </c>
      <c r="G18" s="1"/>
      <c r="H18" s="23"/>
      <c r="I18" s="23"/>
      <c r="J18" s="23"/>
      <c r="K18" s="23"/>
      <c r="L18" s="23"/>
      <c r="M18" s="23"/>
      <c r="N18" s="23"/>
      <c r="O18" s="23"/>
      <c r="P18" s="23"/>
      <c r="R18" s="177"/>
      <c r="S18" s="92"/>
    </row>
    <row r="19" spans="1:19" ht="15.75" thickBot="1" x14ac:dyDescent="0.3">
      <c r="A19" s="43"/>
      <c r="B19" s="23"/>
      <c r="C19" s="23"/>
      <c r="D19" s="23"/>
      <c r="E19" s="23"/>
      <c r="F19" s="23"/>
      <c r="G19" s="23"/>
      <c r="H19" s="23"/>
      <c r="I19" s="23"/>
      <c r="J19" s="23"/>
      <c r="K19" s="23"/>
      <c r="L19" s="23"/>
      <c r="M19" s="23"/>
      <c r="N19" s="23"/>
      <c r="O19" s="23"/>
      <c r="P19" s="23"/>
    </row>
    <row r="20" spans="1:19" ht="15.75" thickBot="1" x14ac:dyDescent="0.3">
      <c r="A20" s="43"/>
      <c r="B20" s="44"/>
      <c r="C20" s="189" t="s">
        <v>12</v>
      </c>
      <c r="D20" s="189"/>
      <c r="E20" s="189"/>
      <c r="F20" s="189"/>
      <c r="G20" s="189"/>
      <c r="H20" s="189"/>
      <c r="I20" s="189"/>
      <c r="J20" s="189"/>
      <c r="K20" s="189"/>
      <c r="L20" s="189"/>
      <c r="M20" s="189"/>
      <c r="N20" s="189"/>
      <c r="O20" s="45"/>
      <c r="P20" s="23"/>
    </row>
    <row r="21" spans="1:19"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
      <c r="A22" s="43"/>
      <c r="B22" s="50"/>
      <c r="C22" s="190" t="s">
        <v>42</v>
      </c>
      <c r="D22" s="51" t="s">
        <v>13</v>
      </c>
      <c r="E22" s="52">
        <v>0</v>
      </c>
      <c r="F22" s="52">
        <v>0</v>
      </c>
      <c r="G22" s="52">
        <v>0</v>
      </c>
      <c r="H22" s="52">
        <v>0</v>
      </c>
      <c r="I22" s="52">
        <v>0</v>
      </c>
      <c r="J22" s="52">
        <v>0</v>
      </c>
      <c r="K22" s="52">
        <v>0</v>
      </c>
      <c r="L22" s="52">
        <v>0</v>
      </c>
      <c r="M22" s="52">
        <v>0</v>
      </c>
      <c r="N22" s="52">
        <v>0</v>
      </c>
      <c r="O22" s="53"/>
      <c r="P22" s="23"/>
    </row>
    <row r="23" spans="1:19" ht="15.75" thickBot="1" x14ac:dyDescent="0.3">
      <c r="A23" s="43"/>
      <c r="B23" s="50"/>
      <c r="C23" s="191"/>
      <c r="D23" s="54" t="s">
        <v>14</v>
      </c>
      <c r="E23" s="55">
        <v>0</v>
      </c>
      <c r="F23" s="55">
        <v>0</v>
      </c>
      <c r="G23" s="55">
        <v>0</v>
      </c>
      <c r="H23" s="55">
        <v>0</v>
      </c>
      <c r="I23" s="55">
        <v>0</v>
      </c>
      <c r="J23" s="55">
        <v>0</v>
      </c>
      <c r="K23" s="55">
        <v>0</v>
      </c>
      <c r="L23" s="55">
        <v>0</v>
      </c>
      <c r="M23" s="55">
        <v>0</v>
      </c>
      <c r="N23" s="55">
        <v>0</v>
      </c>
      <c r="O23" s="53"/>
      <c r="P23" s="23"/>
    </row>
    <row r="24" spans="1:19" ht="15.75" thickBot="1" x14ac:dyDescent="0.3">
      <c r="A24" s="43"/>
      <c r="B24" s="50"/>
      <c r="C24" s="191"/>
      <c r="D24" s="56" t="s">
        <v>15</v>
      </c>
      <c r="E24" s="57" t="s">
        <v>16</v>
      </c>
      <c r="F24" s="57" t="s">
        <v>16</v>
      </c>
      <c r="G24" s="57" t="s">
        <v>16</v>
      </c>
      <c r="H24" s="57" t="s">
        <v>16</v>
      </c>
      <c r="I24" s="57" t="s">
        <v>16</v>
      </c>
      <c r="J24" s="57" t="s">
        <v>16</v>
      </c>
      <c r="K24" s="57" t="s">
        <v>16</v>
      </c>
      <c r="L24" s="57" t="s">
        <v>16</v>
      </c>
      <c r="M24" s="57" t="s">
        <v>16</v>
      </c>
      <c r="N24" s="57" t="s">
        <v>16</v>
      </c>
      <c r="O24" s="53"/>
      <c r="P24" s="23"/>
    </row>
    <row r="25" spans="1:19" ht="15.75" thickBot="1" x14ac:dyDescent="0.3">
      <c r="A25" s="43"/>
      <c r="B25" s="50"/>
      <c r="C25" s="58"/>
      <c r="D25" s="59"/>
      <c r="E25" s="60"/>
      <c r="F25" s="60"/>
      <c r="G25" s="60"/>
      <c r="H25" s="59"/>
      <c r="I25" s="59"/>
      <c r="J25" s="59"/>
      <c r="K25" s="59"/>
      <c r="L25" s="59"/>
      <c r="M25" s="59"/>
      <c r="N25" s="61"/>
      <c r="O25" s="53"/>
      <c r="P25" s="23"/>
    </row>
    <row r="26" spans="1:19" ht="15.75" customHeight="1" thickBot="1" x14ac:dyDescent="0.3">
      <c r="A26" s="43"/>
      <c r="B26" s="50"/>
      <c r="C26" s="193" t="s">
        <v>43</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
      <c r="A27" s="43"/>
      <c r="B27" s="50"/>
      <c r="C27" s="194"/>
      <c r="D27" s="63" t="s">
        <v>14</v>
      </c>
      <c r="E27" s="55">
        <v>0</v>
      </c>
      <c r="F27" s="55">
        <v>0</v>
      </c>
      <c r="G27" s="55">
        <v>0</v>
      </c>
      <c r="H27" s="55">
        <v>0</v>
      </c>
      <c r="I27" s="55">
        <v>0</v>
      </c>
      <c r="J27" s="55">
        <v>0</v>
      </c>
      <c r="K27" s="55">
        <v>0</v>
      </c>
      <c r="L27" s="55">
        <v>0</v>
      </c>
      <c r="M27" s="55">
        <v>0</v>
      </c>
      <c r="N27" s="55">
        <v>0</v>
      </c>
      <c r="O27" s="53"/>
      <c r="P27" s="23"/>
    </row>
    <row r="28" spans="1:19" ht="15.75" thickBot="1" x14ac:dyDescent="0.3">
      <c r="A28" s="43"/>
      <c r="B28" s="50"/>
      <c r="C28" s="195" t="s">
        <v>44</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75" thickBot="1" x14ac:dyDescent="0.3">
      <c r="A29" s="43"/>
      <c r="B29" s="50"/>
      <c r="C29" s="65"/>
      <c r="D29" s="65"/>
      <c r="E29" s="65"/>
      <c r="F29" s="65"/>
      <c r="G29" s="65"/>
      <c r="H29" s="65"/>
      <c r="I29" s="65"/>
      <c r="J29" s="65"/>
      <c r="K29" s="65"/>
      <c r="L29" s="65"/>
      <c r="M29" s="65"/>
      <c r="N29" s="65"/>
      <c r="O29" s="53"/>
      <c r="P29" s="1"/>
    </row>
    <row r="30" spans="1:19" ht="15.75" thickBot="1" x14ac:dyDescent="0.3">
      <c r="A30" s="3"/>
      <c r="B30" s="66"/>
      <c r="C30" s="192" t="s">
        <v>17</v>
      </c>
      <c r="D30" s="192"/>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9" t="s">
        <v>18</v>
      </c>
      <c r="D32" s="70"/>
      <c r="E32" s="70"/>
      <c r="F32" s="70"/>
      <c r="G32" s="71">
        <f>SUM(E23:N23)+SUM(E27:N27)</f>
        <v>0</v>
      </c>
      <c r="H32" s="1"/>
      <c r="I32" s="1"/>
      <c r="J32" s="1"/>
      <c r="K32" s="1"/>
      <c r="L32" s="1"/>
      <c r="M32" s="1"/>
      <c r="N32" s="1"/>
      <c r="O32" s="1"/>
      <c r="P32" s="1"/>
    </row>
    <row r="33" spans="1:16" x14ac:dyDescent="0.25">
      <c r="A33" s="3"/>
      <c r="B33" s="24"/>
      <c r="C33" s="25" t="s">
        <v>19</v>
      </c>
      <c r="D33" s="17"/>
      <c r="E33" s="17"/>
      <c r="F33" s="17"/>
      <c r="G33" s="72">
        <f>IF(UPPER(F14="GEN"),ROUND(G32*(1-F16),1),ROUND(G32*F18,1))</f>
        <v>0</v>
      </c>
      <c r="H33" s="1"/>
      <c r="I33" s="1"/>
      <c r="J33" s="1"/>
      <c r="K33" s="1"/>
      <c r="L33" s="1"/>
      <c r="M33" s="1"/>
      <c r="N33" s="1"/>
      <c r="O33" s="1"/>
      <c r="P33" s="1"/>
    </row>
    <row r="34" spans="1:16" x14ac:dyDescent="0.25">
      <c r="A34" s="3"/>
      <c r="B34" s="24"/>
      <c r="C34" s="25" t="s">
        <v>20</v>
      </c>
      <c r="D34" s="17"/>
      <c r="E34" s="17"/>
      <c r="F34" s="17"/>
      <c r="G34" s="73">
        <f>SUM(E30:N30)</f>
        <v>0</v>
      </c>
      <c r="H34" s="1"/>
      <c r="I34" s="1"/>
      <c r="J34" s="1"/>
      <c r="K34" s="1"/>
      <c r="L34" s="1"/>
      <c r="M34" s="1"/>
      <c r="N34" s="1"/>
      <c r="O34" s="1"/>
      <c r="P34" s="1"/>
    </row>
    <row r="35" spans="1:16" ht="22.5" customHeight="1" thickBot="1" x14ac:dyDescent="0.3">
      <c r="A35" s="3"/>
      <c r="B35" s="28"/>
      <c r="C35" s="75" t="s">
        <v>21</v>
      </c>
      <c r="D35" s="76"/>
      <c r="E35" s="76"/>
      <c r="F35" s="76"/>
      <c r="G35" s="77">
        <v>0</v>
      </c>
      <c r="H35" s="74"/>
      <c r="I35" s="1"/>
      <c r="J35" s="1"/>
      <c r="K35" s="1"/>
      <c r="L35" s="1"/>
      <c r="M35" s="1"/>
      <c r="N35" s="1"/>
      <c r="O35" s="1"/>
      <c r="P35" s="1"/>
    </row>
    <row r="36" spans="1:16" ht="26.25" customHeight="1" thickBot="1" x14ac:dyDescent="0.3">
      <c r="A36" s="3"/>
      <c r="B36" s="66"/>
      <c r="C36" s="184" t="s">
        <v>36</v>
      </c>
      <c r="D36" s="184"/>
      <c r="E36" s="184"/>
      <c r="F36" s="185"/>
      <c r="G36" s="78">
        <f>ROUNDUP(IF(UPPER(F14="GEN"),G34*(1-G35),G34),-2)</f>
        <v>0</v>
      </c>
      <c r="H36" s="1"/>
      <c r="I36" s="1"/>
      <c r="J36" s="1"/>
      <c r="K36" s="1"/>
      <c r="L36" s="1"/>
      <c r="M36" s="1"/>
      <c r="N36" s="1"/>
      <c r="O36" s="1"/>
    </row>
    <row r="37" spans="1:16" ht="27.75" customHeight="1" thickBot="1" x14ac:dyDescent="0.3">
      <c r="B37" s="84"/>
      <c r="C37" s="186" t="s">
        <v>38</v>
      </c>
      <c r="D37" s="186"/>
      <c r="E37" s="186"/>
      <c r="F37" s="187"/>
      <c r="G37" s="78">
        <f>ROUNDUP(G36/0.9,-2)</f>
        <v>0</v>
      </c>
    </row>
    <row r="38" spans="1:16" ht="38.25" customHeight="1" x14ac:dyDescent="0.25">
      <c r="C38" s="183" t="s">
        <v>37</v>
      </c>
      <c r="D38" s="183"/>
      <c r="E38" s="183"/>
      <c r="F38" s="183"/>
      <c r="G38" s="183"/>
    </row>
    <row r="39" spans="1:16" ht="12" customHeight="1" x14ac:dyDescent="0.25">
      <c r="C39" s="85"/>
      <c r="D39" s="86"/>
      <c r="E39" s="86"/>
      <c r="F39" s="86"/>
      <c r="G39" s="86"/>
    </row>
    <row r="42" spans="1:16" x14ac:dyDescent="0.25">
      <c r="I42" s="83"/>
    </row>
    <row r="43" spans="1:16" ht="15.75" customHeight="1" x14ac:dyDescent="0.25"/>
    <row r="49" spans="3:18" x14ac:dyDescent="0.25">
      <c r="C49" s="79"/>
      <c r="D49" s="80"/>
      <c r="E49" s="81"/>
      <c r="F49" s="81"/>
      <c r="G49" s="81"/>
      <c r="H49" s="81"/>
      <c r="I49" s="81"/>
      <c r="J49" s="81"/>
      <c r="K49" s="81"/>
      <c r="L49" s="81"/>
      <c r="M49" s="81"/>
      <c r="N49" s="81"/>
      <c r="O49" s="17"/>
      <c r="P49" s="17"/>
      <c r="Q49" s="1"/>
    </row>
    <row r="50" spans="3:18" x14ac:dyDescent="0.25">
      <c r="C50" s="182"/>
      <c r="D50" s="182"/>
      <c r="E50" s="182"/>
      <c r="F50" s="182"/>
      <c r="G50" s="182"/>
      <c r="H50" s="182"/>
      <c r="I50" s="182"/>
      <c r="J50" s="182"/>
      <c r="K50" s="182"/>
      <c r="L50" s="182"/>
      <c r="M50" s="182"/>
      <c r="N50" s="182"/>
      <c r="O50" s="182"/>
      <c r="P50" s="182"/>
      <c r="Q50" s="182"/>
      <c r="R50" s="182"/>
    </row>
  </sheetData>
  <sheetProtection algorithmName="SHA-512" hashValue="Ls+X7k5n3u74iYk322OSSJJ2cu96tZwh8Go2C3cDb7odVm2FbcUMa8tymmJkhhi4Pf/UWLqBs+J09ujdxYGhsQ==" saltValue="peOXXVOB3SS1pfx+2X8ZWQ=="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25">
      <c r="A15" s="3"/>
      <c r="B15" s="15"/>
      <c r="C15" s="182" t="s">
        <v>49</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8"/>
      <c r="K19" s="87"/>
      <c r="L19" s="113"/>
      <c r="M19" s="113"/>
      <c r="N19" s="113"/>
      <c r="O19" s="113"/>
      <c r="P19" s="113"/>
    </row>
    <row r="20" spans="1:16" x14ac:dyDescent="0.25">
      <c r="A20" s="93"/>
      <c r="B20" s="123"/>
      <c r="C20" s="124" t="s">
        <v>10</v>
      </c>
      <c r="D20" s="125"/>
      <c r="E20" s="126"/>
      <c r="F20" s="127">
        <f>VLOOKUP(F18,dropdown!B$1:C$15,2,FALSE)</f>
        <v>62925.94</v>
      </c>
      <c r="G20" s="91"/>
      <c r="H20" s="113"/>
      <c r="I20" s="113"/>
      <c r="J20" s="113"/>
      <c r="K20" s="113"/>
      <c r="L20" s="113"/>
      <c r="M20" s="113"/>
      <c r="N20" s="113"/>
      <c r="O20" s="113"/>
      <c r="P20" s="113"/>
    </row>
    <row r="21" spans="1:16" ht="15.75" thickBot="1" x14ac:dyDescent="0.3">
      <c r="A21" s="93"/>
      <c r="B21" s="128"/>
      <c r="C21" s="129" t="s">
        <v>11</v>
      </c>
      <c r="D21" s="130"/>
      <c r="E21" s="131"/>
      <c r="F21" s="132">
        <v>1.0884</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89" t="s">
        <v>12</v>
      </c>
      <c r="D23" s="189"/>
      <c r="E23" s="189"/>
      <c r="F23" s="189"/>
      <c r="G23" s="189"/>
      <c r="H23" s="189"/>
      <c r="I23" s="189"/>
      <c r="J23" s="189"/>
      <c r="K23" s="189"/>
      <c r="L23" s="189"/>
      <c r="M23" s="189"/>
      <c r="N23" s="189"/>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4" t="s">
        <v>42</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4"/>
      <c r="D26" s="144" t="s">
        <v>14</v>
      </c>
      <c r="E26" s="145">
        <v>100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0"/>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3"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4"/>
      <c r="D30" s="153" t="s">
        <v>14</v>
      </c>
      <c r="E30" s="145">
        <v>0</v>
      </c>
      <c r="F30" s="145">
        <v>0</v>
      </c>
      <c r="G30" s="145">
        <v>0</v>
      </c>
      <c r="H30" s="145">
        <v>0</v>
      </c>
      <c r="I30" s="145">
        <v>0</v>
      </c>
      <c r="J30" s="145">
        <v>0</v>
      </c>
      <c r="K30" s="145">
        <v>0</v>
      </c>
      <c r="L30" s="145">
        <v>0</v>
      </c>
      <c r="M30" s="145">
        <v>0</v>
      </c>
      <c r="N30" s="145">
        <v>0</v>
      </c>
      <c r="O30" s="143"/>
      <c r="P30" s="113"/>
    </row>
    <row r="31" spans="1:16" ht="15.75" thickBot="1" x14ac:dyDescent="0.3">
      <c r="A31" s="133"/>
      <c r="B31" s="140"/>
      <c r="C31" s="179"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2" t="s">
        <v>17</v>
      </c>
      <c r="D33" s="192"/>
      <c r="E33" s="157">
        <f>IF(UPPER($F$17="GEN"),ROUND(E26*(1-$F$19),1)*$F$20+ROUND(E30*(1-$F$19),1)*IF($C$31="Summer",$F$20*184/365,$F$20*181/365),ROUND(E26*$F$21,1)*$F$20+ROUND(E30*$F$21,1)*IF($C$31="Summer",$F$20*184/365,$F$20*181/365))</f>
        <v>6166742.1200000001</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100</v>
      </c>
      <c r="H35" s="91"/>
      <c r="I35" s="91"/>
      <c r="J35" s="91"/>
      <c r="K35" s="91"/>
      <c r="L35" s="91"/>
      <c r="M35" s="91"/>
      <c r="N35" s="91"/>
      <c r="O35" s="91"/>
      <c r="P35" s="91"/>
    </row>
    <row r="36" spans="1:16" x14ac:dyDescent="0.25">
      <c r="A36" s="93"/>
      <c r="B36" s="114"/>
      <c r="C36" s="115" t="s">
        <v>19</v>
      </c>
      <c r="D36" s="107"/>
      <c r="E36" s="107"/>
      <c r="F36" s="107"/>
      <c r="G36" s="162">
        <f>IF(UPPER(F17="GEN"),ROUND(G35*(1-F19),1),ROUND(G35*F21,1))</f>
        <v>98</v>
      </c>
      <c r="H36" s="91"/>
      <c r="I36" s="91"/>
      <c r="J36" s="91"/>
      <c r="K36" s="91"/>
      <c r="L36" s="91"/>
      <c r="M36" s="91"/>
      <c r="N36" s="91"/>
      <c r="O36" s="91"/>
      <c r="P36" s="91"/>
    </row>
    <row r="37" spans="1:16" x14ac:dyDescent="0.25">
      <c r="A37" s="93"/>
      <c r="B37" s="114"/>
      <c r="C37" s="115" t="s">
        <v>20</v>
      </c>
      <c r="D37" s="107"/>
      <c r="E37" s="107"/>
      <c r="F37" s="107"/>
      <c r="G37" s="163">
        <f>SUM(E33:N33)</f>
        <v>6166742.1200000001</v>
      </c>
      <c r="H37" s="91"/>
      <c r="I37" s="91"/>
      <c r="J37" s="91"/>
      <c r="K37" s="91"/>
      <c r="L37" s="91"/>
      <c r="M37" s="91"/>
      <c r="N37" s="91"/>
      <c r="O37" s="91"/>
      <c r="P37" s="91"/>
    </row>
    <row r="38" spans="1:16" ht="18.75" customHeight="1" thickBot="1" x14ac:dyDescent="0.3">
      <c r="A38" s="93"/>
      <c r="B38" s="118"/>
      <c r="C38" s="165" t="s">
        <v>21</v>
      </c>
      <c r="D38" s="166"/>
      <c r="E38" s="166"/>
      <c r="F38" s="166"/>
      <c r="G38" s="167">
        <v>0.7</v>
      </c>
      <c r="H38" s="164"/>
      <c r="I38" s="89"/>
      <c r="J38" s="91"/>
      <c r="K38" s="91"/>
      <c r="L38" s="91"/>
      <c r="M38" s="91"/>
      <c r="N38" s="91"/>
      <c r="O38" s="91"/>
      <c r="P38" s="91"/>
    </row>
    <row r="39" spans="1:16" ht="26.25" customHeight="1" thickBot="1" x14ac:dyDescent="0.3">
      <c r="A39" s="93"/>
      <c r="B39" s="156"/>
      <c r="C39" s="184" t="s">
        <v>36</v>
      </c>
      <c r="D39" s="184"/>
      <c r="E39" s="184"/>
      <c r="F39" s="185"/>
      <c r="G39" s="168">
        <f>ROUNDUP(IF(UPPER(F17="GEN"),G37*(1-G38),G37),-2)</f>
        <v>1850100</v>
      </c>
      <c r="H39" s="91"/>
      <c r="I39" s="91"/>
      <c r="J39" s="91"/>
      <c r="K39" s="91"/>
      <c r="L39" s="91"/>
      <c r="M39" s="91"/>
      <c r="N39" s="91"/>
      <c r="O39" s="91"/>
      <c r="P39" s="91"/>
    </row>
    <row r="40" spans="1:16" ht="27.75" customHeight="1" thickBot="1" x14ac:dyDescent="0.3">
      <c r="A40" s="92"/>
      <c r="B40" s="173"/>
      <c r="C40" s="186" t="s">
        <v>38</v>
      </c>
      <c r="D40" s="186"/>
      <c r="E40" s="186"/>
      <c r="F40" s="187"/>
      <c r="G40" s="168">
        <f>ROUNDUP(G39/0.9,-2)</f>
        <v>2055700</v>
      </c>
      <c r="H40" s="92"/>
      <c r="I40" s="92"/>
      <c r="J40" s="92"/>
      <c r="K40" s="92"/>
      <c r="L40" s="92"/>
      <c r="M40" s="92"/>
      <c r="N40" s="92"/>
      <c r="O40" s="92"/>
      <c r="P40" s="92"/>
    </row>
    <row r="41" spans="1:16" ht="38.25" customHeight="1" x14ac:dyDescent="0.25">
      <c r="A41" s="92"/>
      <c r="B41" s="92"/>
      <c r="C41" s="183" t="s">
        <v>37</v>
      </c>
      <c r="D41" s="183"/>
      <c r="E41" s="183"/>
      <c r="F41" s="183"/>
      <c r="G41" s="183"/>
      <c r="H41" s="92"/>
      <c r="I41" s="92"/>
      <c r="J41" s="92"/>
      <c r="K41" s="92"/>
      <c r="L41" s="92"/>
      <c r="M41" s="92"/>
      <c r="N41" s="92"/>
      <c r="O41" s="92"/>
      <c r="P41" s="92"/>
    </row>
    <row r="42" spans="1:16" ht="12" customHeight="1" x14ac:dyDescent="0.25">
      <c r="A42" s="92"/>
      <c r="B42" s="92"/>
      <c r="C42" s="174"/>
      <c r="D42" s="175"/>
      <c r="E42" s="175"/>
      <c r="F42" s="175"/>
      <c r="G42" s="175"/>
      <c r="H42" s="92"/>
      <c r="I42" s="92"/>
      <c r="J42" s="92"/>
      <c r="K42" s="92"/>
      <c r="L42" s="92"/>
      <c r="M42" s="92"/>
      <c r="N42" s="92"/>
      <c r="O42" s="92"/>
      <c r="P42" s="92"/>
    </row>
    <row r="45" spans="1:16" x14ac:dyDescent="0.25">
      <c r="A45" s="92"/>
      <c r="B45" s="92"/>
      <c r="C45" s="92"/>
      <c r="D45" s="92"/>
      <c r="E45" s="92"/>
      <c r="F45" s="92"/>
      <c r="G45" s="92"/>
      <c r="H45" s="92"/>
      <c r="I45" s="172"/>
      <c r="J45" s="92"/>
      <c r="K45" s="92"/>
      <c r="L45" s="92"/>
      <c r="M45" s="92"/>
      <c r="N45" s="92"/>
      <c r="O45" s="92"/>
      <c r="P45" s="92"/>
    </row>
    <row r="46" spans="1:16" ht="15.75" customHeight="1" x14ac:dyDescent="0.25">
      <c r="A46" s="92"/>
      <c r="B46" s="92"/>
      <c r="C46" s="92"/>
      <c r="D46" s="92"/>
      <c r="E46" s="92"/>
      <c r="F46" s="92"/>
      <c r="G46" s="92"/>
      <c r="H46" s="92"/>
      <c r="I46" s="92"/>
      <c r="J46" s="92"/>
      <c r="K46" s="92"/>
      <c r="L46" s="92"/>
      <c r="M46" s="92"/>
      <c r="N46" s="92"/>
      <c r="O46" s="92"/>
      <c r="P46" s="92"/>
    </row>
  </sheetData>
  <sheetProtection algorithmName="SHA-512" hashValue="SfkQwGH3pcrKJ82w16ZPONH45pN+3ppUdhPkGEP3Pz8X6ESjDxvZQ7jywTGP22aQ8zRWmX3qza0elY3f71GnEw==" saltValue="1mWesXx2fgzV/HuTRTRzJ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B3" sqref="B3:Q3"/>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8" t="s">
        <v>0</v>
      </c>
      <c r="C3" s="188"/>
      <c r="D3" s="188"/>
      <c r="E3" s="188"/>
      <c r="F3" s="188"/>
      <c r="G3" s="188"/>
      <c r="H3" s="188"/>
      <c r="I3" s="188"/>
      <c r="J3" s="188"/>
      <c r="K3" s="188"/>
      <c r="L3" s="188"/>
      <c r="M3" s="188"/>
      <c r="N3" s="188"/>
      <c r="O3" s="188"/>
      <c r="P3" s="188"/>
      <c r="Q3" s="188"/>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25">
      <c r="A15" s="93"/>
      <c r="B15" s="105"/>
      <c r="C15" s="182" t="s">
        <v>50</v>
      </c>
      <c r="D15" s="182"/>
      <c r="E15" s="182"/>
      <c r="F15" s="182"/>
      <c r="G15" s="182"/>
      <c r="H15" s="182"/>
      <c r="I15" s="182"/>
      <c r="J15" s="182"/>
      <c r="K15" s="182"/>
      <c r="L15" s="182"/>
      <c r="M15" s="182"/>
      <c r="N15" s="182"/>
      <c r="O15" s="182"/>
      <c r="P15" s="182"/>
      <c r="Q15" s="182"/>
      <c r="R15" s="182"/>
    </row>
    <row r="16" spans="1:22" ht="15.75" thickBot="1" x14ac:dyDescent="0.3">
      <c r="A16" s="93"/>
      <c r="B16" s="91"/>
      <c r="D16" s="91"/>
      <c r="E16" s="91"/>
      <c r="F16" s="91"/>
      <c r="G16" s="91"/>
      <c r="H16" s="91"/>
      <c r="I16" s="91"/>
      <c r="J16" s="91"/>
      <c r="K16" s="91"/>
      <c r="L16" s="91"/>
      <c r="M16" s="91"/>
      <c r="N16" s="91"/>
      <c r="O16" s="91"/>
      <c r="P16" s="9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22</v>
      </c>
      <c r="G18" s="91"/>
      <c r="H18" s="178"/>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x14ac:dyDescent="0.25">
      <c r="A20" s="93"/>
      <c r="B20" s="123"/>
      <c r="C20" s="124" t="s">
        <v>10</v>
      </c>
      <c r="D20" s="125"/>
      <c r="E20" s="126"/>
      <c r="F20" s="127">
        <f>VLOOKUP(F18,dropdown!B$1:C$15,2,FALSE)</f>
        <v>53484.12</v>
      </c>
      <c r="G20" s="91"/>
      <c r="H20" s="113"/>
      <c r="I20" s="113"/>
      <c r="J20" s="113"/>
      <c r="K20" s="113"/>
      <c r="L20" s="113"/>
      <c r="M20" s="113"/>
      <c r="N20" s="113"/>
      <c r="O20" s="113"/>
      <c r="P20" s="113"/>
    </row>
    <row r="21" spans="1:16" ht="15.75" thickBot="1" x14ac:dyDescent="0.3">
      <c r="A21" s="93"/>
      <c r="B21" s="128"/>
      <c r="C21" s="129" t="s">
        <v>11</v>
      </c>
      <c r="D21" s="130"/>
      <c r="E21" s="131"/>
      <c r="F21" s="132">
        <v>1.0884</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89" t="s">
        <v>12</v>
      </c>
      <c r="D23" s="189"/>
      <c r="E23" s="189"/>
      <c r="F23" s="189"/>
      <c r="G23" s="189"/>
      <c r="H23" s="189"/>
      <c r="I23" s="189"/>
      <c r="J23" s="189"/>
      <c r="K23" s="189"/>
      <c r="L23" s="189"/>
      <c r="M23" s="189"/>
      <c r="N23" s="189"/>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0" t="s">
        <v>42</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1"/>
      <c r="D26" s="144" t="s">
        <v>14</v>
      </c>
      <c r="E26" s="145">
        <v>20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3"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4"/>
      <c r="D30" s="153" t="s">
        <v>14</v>
      </c>
      <c r="E30" s="145">
        <v>40</v>
      </c>
      <c r="F30" s="145">
        <v>0</v>
      </c>
      <c r="G30" s="145">
        <v>0</v>
      </c>
      <c r="H30" s="145">
        <v>0</v>
      </c>
      <c r="I30" s="145">
        <v>0</v>
      </c>
      <c r="J30" s="145">
        <v>0</v>
      </c>
      <c r="K30" s="145">
        <v>0</v>
      </c>
      <c r="L30" s="145">
        <v>0</v>
      </c>
      <c r="M30" s="145">
        <v>0</v>
      </c>
      <c r="N30" s="145">
        <v>0</v>
      </c>
      <c r="O30" s="143"/>
      <c r="P30" s="113"/>
    </row>
    <row r="31" spans="1:16" ht="15.75" thickBot="1" x14ac:dyDescent="0.3">
      <c r="A31" s="133"/>
      <c r="B31" s="140"/>
      <c r="C31" s="179"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2" t="s">
        <v>17</v>
      </c>
      <c r="D33" s="192"/>
      <c r="E33" s="157">
        <f>IF(UPPER($F$17="GEN"),ROUND(E26*(1-$F$19),1)*$F$20+ROUND(E30*(1-$F$19),1)*IF($C$31="Summer",$F$20*184/365,$F$20*181/365),ROUND(E26*$F$21,1)*$F$20+ROUND(E30*$F$21,1)*IF($C$31="Summer",$F$20*184/365,$F$20*181/365))</f>
        <v>2130572.8898630142</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60</v>
      </c>
      <c r="H35" s="91"/>
      <c r="I35" s="91"/>
      <c r="J35" s="91"/>
      <c r="K35" s="91"/>
      <c r="L35" s="91"/>
      <c r="M35" s="91"/>
      <c r="N35" s="91"/>
      <c r="O35" s="91"/>
      <c r="P35" s="91"/>
    </row>
    <row r="36" spans="1:16" x14ac:dyDescent="0.25">
      <c r="A36" s="93"/>
      <c r="B36" s="114"/>
      <c r="C36" s="115" t="s">
        <v>19</v>
      </c>
      <c r="D36" s="107"/>
      <c r="E36" s="107"/>
      <c r="F36" s="107"/>
      <c r="G36" s="162">
        <f>IF(UPPER(F17="GEN"),ROUND(G35*(1-F19),1),ROUND(G35*F21,1))</f>
        <v>60</v>
      </c>
      <c r="H36" s="91"/>
      <c r="I36" s="91"/>
      <c r="J36" s="91"/>
      <c r="K36" s="91"/>
      <c r="L36" s="91"/>
      <c r="M36" s="91"/>
      <c r="N36" s="91"/>
      <c r="O36" s="91"/>
      <c r="P36" s="91"/>
    </row>
    <row r="37" spans="1:16" x14ac:dyDescent="0.25">
      <c r="A37" s="93"/>
      <c r="B37" s="114"/>
      <c r="C37" s="115" t="s">
        <v>20</v>
      </c>
      <c r="D37" s="107"/>
      <c r="E37" s="107"/>
      <c r="F37" s="107"/>
      <c r="G37" s="163">
        <f>SUM(E33:N33)</f>
        <v>2130572.8898630142</v>
      </c>
      <c r="H37" s="91"/>
      <c r="I37" s="91"/>
      <c r="J37" s="91"/>
      <c r="K37" s="91"/>
      <c r="L37" s="91"/>
      <c r="M37" s="91"/>
      <c r="N37" s="91"/>
      <c r="O37" s="91"/>
      <c r="P37" s="91"/>
    </row>
    <row r="38" spans="1:16" ht="18.75" customHeight="1" thickBot="1" x14ac:dyDescent="0.3">
      <c r="A38" s="93"/>
      <c r="B38" s="118"/>
      <c r="C38" s="165" t="s">
        <v>21</v>
      </c>
      <c r="D38" s="166"/>
      <c r="E38" s="166"/>
      <c r="F38" s="166"/>
      <c r="G38" s="167">
        <v>0.5</v>
      </c>
      <c r="H38" s="164"/>
      <c r="I38" s="89"/>
      <c r="J38" s="91"/>
      <c r="K38" s="91"/>
      <c r="L38" s="91"/>
      <c r="M38" s="91"/>
      <c r="N38" s="91"/>
      <c r="O38" s="91"/>
      <c r="P38" s="91"/>
    </row>
    <row r="39" spans="1:16" ht="26.25" customHeight="1" thickBot="1" x14ac:dyDescent="0.3">
      <c r="A39" s="93"/>
      <c r="B39" s="156"/>
      <c r="C39" s="184" t="s">
        <v>36</v>
      </c>
      <c r="D39" s="184"/>
      <c r="E39" s="184"/>
      <c r="F39" s="185"/>
      <c r="G39" s="168">
        <f>ROUNDUP(IF(UPPER(F17="GEN"),G37*(1-G38),G37),-2)</f>
        <v>1065300</v>
      </c>
      <c r="H39" s="91"/>
      <c r="I39" s="91"/>
      <c r="J39" s="91"/>
      <c r="K39" s="91"/>
      <c r="L39" s="91"/>
      <c r="M39" s="91"/>
      <c r="N39" s="91"/>
      <c r="O39" s="91"/>
      <c r="P39" s="91"/>
    </row>
    <row r="40" spans="1:16" ht="27.75" customHeight="1" thickBot="1" x14ac:dyDescent="0.3">
      <c r="B40" s="173"/>
      <c r="C40" s="186" t="s">
        <v>38</v>
      </c>
      <c r="D40" s="186"/>
      <c r="E40" s="186"/>
      <c r="F40" s="187"/>
      <c r="G40" s="168">
        <f>ROUNDUP(G39/0.9,-2)</f>
        <v>1183700</v>
      </c>
    </row>
    <row r="41" spans="1:16" ht="38.25" customHeight="1" x14ac:dyDescent="0.25">
      <c r="C41" s="183" t="s">
        <v>37</v>
      </c>
      <c r="D41" s="183"/>
      <c r="E41" s="183"/>
      <c r="F41" s="183"/>
      <c r="G41" s="183"/>
    </row>
    <row r="42" spans="1:16" ht="12" customHeight="1" x14ac:dyDescent="0.25">
      <c r="C42" s="174"/>
      <c r="D42" s="175"/>
      <c r="E42" s="175"/>
      <c r="F42" s="175"/>
      <c r="G42" s="175"/>
    </row>
    <row r="45" spans="1:16" x14ac:dyDescent="0.25">
      <c r="I45" s="172"/>
    </row>
    <row r="46" spans="1:16" ht="15.75" customHeight="1" x14ac:dyDescent="0.25"/>
  </sheetData>
  <sheetProtection algorithmName="SHA-512" hashValue="ofnB5CTeW8qNGbOXmr1X7MoVQ/6IqVUAvb5Jrtan1pbslE+DAgrDcenPlPZmZi/XTnYv5wSzRi/4urX9emEHtw==" saltValue="Oiix6Mrdb//AKXMO6YR5HA=="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2" t="s">
        <v>51</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1"/>
      <c r="I17" s="181"/>
      <c r="J17" s="181"/>
      <c r="K17" s="181"/>
      <c r="L17" s="181"/>
      <c r="M17" s="181"/>
      <c r="N17" s="181"/>
      <c r="O17" s="181"/>
      <c r="P17" s="181"/>
      <c r="Q17" s="181"/>
      <c r="R17" s="181"/>
      <c r="S17" s="181"/>
    </row>
    <row r="18" spans="1:19" x14ac:dyDescent="0.25">
      <c r="A18" s="3"/>
      <c r="B18" s="24"/>
      <c r="C18" s="25" t="s">
        <v>7</v>
      </c>
      <c r="D18" s="17"/>
      <c r="E18" s="26"/>
      <c r="F18" s="27" t="s">
        <v>31</v>
      </c>
      <c r="G18" s="1"/>
      <c r="H18" s="181"/>
      <c r="I18" s="181"/>
      <c r="J18" s="181"/>
      <c r="K18" s="181"/>
      <c r="L18" s="181"/>
      <c r="M18" s="181"/>
      <c r="N18" s="181"/>
      <c r="O18" s="181"/>
      <c r="P18" s="181"/>
      <c r="Q18" s="181"/>
      <c r="R18" s="181"/>
      <c r="S18" s="181"/>
    </row>
    <row r="19" spans="1:19" ht="15.75" thickBot="1" x14ac:dyDescent="0.3">
      <c r="A19" s="3"/>
      <c r="B19" s="28"/>
      <c r="C19" s="29" t="s">
        <v>9</v>
      </c>
      <c r="D19" s="30"/>
      <c r="E19" s="31"/>
      <c r="F19" s="32">
        <v>0.02</v>
      </c>
      <c r="G19" s="1"/>
      <c r="H19" s="181"/>
      <c r="I19" s="181"/>
      <c r="J19" s="181"/>
      <c r="K19" s="181"/>
      <c r="L19" s="181"/>
      <c r="M19" s="181"/>
      <c r="N19" s="181"/>
      <c r="O19" s="181"/>
      <c r="P19" s="181"/>
      <c r="Q19" s="181"/>
      <c r="R19" s="181"/>
      <c r="S19" s="181"/>
    </row>
    <row r="20" spans="1:19" x14ac:dyDescent="0.25">
      <c r="A20" s="3"/>
      <c r="B20" s="33"/>
      <c r="C20" s="34" t="s">
        <v>10</v>
      </c>
      <c r="D20" s="35"/>
      <c r="E20" s="36"/>
      <c r="F20" s="37">
        <f>VLOOKUP(F18,dropdown!B$1:C$15,2,FALSE)</f>
        <v>60413.36</v>
      </c>
      <c r="G20" s="1"/>
      <c r="H20" s="23"/>
      <c r="I20" s="23"/>
      <c r="J20" s="23"/>
      <c r="K20" s="23"/>
      <c r="L20" s="23"/>
      <c r="M20" s="23"/>
      <c r="N20" s="23"/>
      <c r="O20" s="23"/>
      <c r="P20" s="23"/>
    </row>
    <row r="21" spans="1:19" ht="15.75" thickBot="1" x14ac:dyDescent="0.3">
      <c r="A21" s="3"/>
      <c r="B21" s="38"/>
      <c r="C21" s="39" t="s">
        <v>11</v>
      </c>
      <c r="D21" s="40"/>
      <c r="E21" s="41"/>
      <c r="F21" s="42">
        <v>1.0884</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89" t="s">
        <v>12</v>
      </c>
      <c r="D23" s="189"/>
      <c r="E23" s="189"/>
      <c r="F23" s="189"/>
      <c r="G23" s="189"/>
      <c r="H23" s="189"/>
      <c r="I23" s="189"/>
      <c r="J23" s="189"/>
      <c r="K23" s="189"/>
      <c r="L23" s="189"/>
      <c r="M23" s="189"/>
      <c r="N23" s="189"/>
      <c r="O23" s="45"/>
      <c r="P23" s="23"/>
    </row>
    <row r="24" spans="1:19"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
      <c r="A25" s="43"/>
      <c r="B25" s="50"/>
      <c r="C25" s="190" t="s">
        <v>42</v>
      </c>
      <c r="D25" s="51" t="s">
        <v>13</v>
      </c>
      <c r="E25" s="52">
        <v>0</v>
      </c>
      <c r="F25" s="52">
        <v>0</v>
      </c>
      <c r="G25" s="52">
        <v>0</v>
      </c>
      <c r="H25" s="52">
        <v>0</v>
      </c>
      <c r="I25" s="52">
        <v>0</v>
      </c>
      <c r="J25" s="52">
        <v>0</v>
      </c>
      <c r="K25" s="52">
        <v>0</v>
      </c>
      <c r="L25" s="52">
        <v>0</v>
      </c>
      <c r="M25" s="52">
        <v>0</v>
      </c>
      <c r="N25" s="52">
        <v>0</v>
      </c>
      <c r="O25" s="53"/>
      <c r="P25" s="23"/>
    </row>
    <row r="26" spans="1:19" ht="15.75" thickBot="1" x14ac:dyDescent="0.3">
      <c r="A26" s="43"/>
      <c r="B26" s="50"/>
      <c r="C26" s="191"/>
      <c r="D26" s="54" t="s">
        <v>14</v>
      </c>
      <c r="E26" s="55">
        <v>10</v>
      </c>
      <c r="F26" s="55">
        <v>0</v>
      </c>
      <c r="G26" s="55">
        <v>0</v>
      </c>
      <c r="H26" s="55">
        <v>0</v>
      </c>
      <c r="I26" s="55">
        <v>0</v>
      </c>
      <c r="J26" s="55">
        <v>0</v>
      </c>
      <c r="K26" s="55">
        <v>0</v>
      </c>
      <c r="L26" s="55">
        <v>0</v>
      </c>
      <c r="M26" s="55">
        <v>0</v>
      </c>
      <c r="N26" s="55">
        <v>0</v>
      </c>
      <c r="O26" s="53"/>
      <c r="P26" s="23"/>
    </row>
    <row r="27" spans="1:19" ht="15.75" thickBot="1" x14ac:dyDescent="0.3">
      <c r="A27" s="43"/>
      <c r="B27" s="50"/>
      <c r="C27" s="191"/>
      <c r="D27" s="56" t="s">
        <v>15</v>
      </c>
      <c r="E27" s="57" t="s">
        <v>16</v>
      </c>
      <c r="F27" s="57" t="s">
        <v>16</v>
      </c>
      <c r="G27" s="57" t="s">
        <v>16</v>
      </c>
      <c r="H27" s="57" t="s">
        <v>16</v>
      </c>
      <c r="I27" s="57" t="s">
        <v>16</v>
      </c>
      <c r="J27" s="57" t="s">
        <v>16</v>
      </c>
      <c r="K27" s="57" t="s">
        <v>16</v>
      </c>
      <c r="L27" s="57" t="s">
        <v>16</v>
      </c>
      <c r="M27" s="57" t="s">
        <v>16</v>
      </c>
      <c r="N27" s="57" t="s">
        <v>16</v>
      </c>
      <c r="O27" s="53"/>
      <c r="P27" s="23"/>
    </row>
    <row r="28" spans="1:19" ht="15.75" thickBot="1" x14ac:dyDescent="0.3">
      <c r="A28" s="43"/>
      <c r="B28" s="50"/>
      <c r="C28" s="58"/>
      <c r="D28" s="59"/>
      <c r="E28" s="60"/>
      <c r="F28" s="60"/>
      <c r="G28" s="60"/>
      <c r="H28" s="59"/>
      <c r="I28" s="59"/>
      <c r="J28" s="59"/>
      <c r="K28" s="59"/>
      <c r="L28" s="59"/>
      <c r="M28" s="59"/>
      <c r="N28" s="61"/>
      <c r="O28" s="53"/>
      <c r="P28" s="23"/>
    </row>
    <row r="29" spans="1:19" ht="15.75" customHeight="1" thickBot="1" x14ac:dyDescent="0.3">
      <c r="A29" s="43"/>
      <c r="B29" s="50"/>
      <c r="C29" s="193" t="s">
        <v>43</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
      <c r="A30" s="43"/>
      <c r="B30" s="50"/>
      <c r="C30" s="194"/>
      <c r="D30" s="63" t="s">
        <v>14</v>
      </c>
      <c r="E30" s="55">
        <v>20</v>
      </c>
      <c r="F30" s="55">
        <v>0</v>
      </c>
      <c r="G30" s="55">
        <v>0</v>
      </c>
      <c r="H30" s="55">
        <v>0</v>
      </c>
      <c r="I30" s="55">
        <v>0</v>
      </c>
      <c r="J30" s="55">
        <v>0</v>
      </c>
      <c r="K30" s="55">
        <v>0</v>
      </c>
      <c r="L30" s="55">
        <v>0</v>
      </c>
      <c r="M30" s="55">
        <v>0</v>
      </c>
      <c r="N30" s="55">
        <v>0</v>
      </c>
      <c r="O30" s="53"/>
      <c r="P30" s="23"/>
    </row>
    <row r="31" spans="1:19" ht="15.75" thickBot="1" x14ac:dyDescent="0.3">
      <c r="A31" s="43"/>
      <c r="B31" s="50"/>
      <c r="C31" s="179" t="s">
        <v>44</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75" thickBot="1" x14ac:dyDescent="0.3">
      <c r="A32" s="43"/>
      <c r="B32" s="50"/>
      <c r="C32" s="65"/>
      <c r="D32" s="65"/>
      <c r="E32" s="65"/>
      <c r="F32" s="65"/>
      <c r="G32" s="65"/>
      <c r="H32" s="65"/>
      <c r="I32" s="65"/>
      <c r="J32" s="65"/>
      <c r="K32" s="65"/>
      <c r="L32" s="65"/>
      <c r="M32" s="65"/>
      <c r="N32" s="65"/>
      <c r="O32" s="53"/>
      <c r="P32" s="1"/>
    </row>
    <row r="33" spans="1:16" ht="15.75" thickBot="1" x14ac:dyDescent="0.3">
      <c r="A33" s="3"/>
      <c r="B33" s="66"/>
      <c r="C33" s="192" t="s">
        <v>17</v>
      </c>
      <c r="D33" s="192"/>
      <c r="E33" s="67">
        <f>IF(UPPER($F$17="GEN"),ROUND(E26*(1-$F$19),1)*$F$20+ROUND(E30*(1-$F$19),1)*IF($C$31="Summer",$F$20*184/365,$F$20*181/365),ROUND(E26*$F$21,1)*$F$20+ROUND(E30*$F$21,1)*IF($C$31="Summer",$F$20*184/365,$F$20*181/365))</f>
        <v>1322423.6229917808</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9" t="s">
        <v>18</v>
      </c>
      <c r="D35" s="70"/>
      <c r="E35" s="70"/>
      <c r="F35" s="70"/>
      <c r="G35" s="71">
        <f>SUM(E26:N26)+SUM(E30:N30)</f>
        <v>30</v>
      </c>
      <c r="H35" s="1"/>
      <c r="I35" s="1"/>
      <c r="J35" s="1"/>
      <c r="K35" s="1"/>
      <c r="L35" s="1"/>
      <c r="M35" s="1"/>
      <c r="N35" s="1"/>
      <c r="O35" s="1"/>
      <c r="P35" s="1"/>
    </row>
    <row r="36" spans="1:16" x14ac:dyDescent="0.25">
      <c r="A36" s="3"/>
      <c r="B36" s="24"/>
      <c r="C36" s="25" t="s">
        <v>19</v>
      </c>
      <c r="D36" s="17"/>
      <c r="E36" s="17"/>
      <c r="F36" s="17"/>
      <c r="G36" s="72">
        <f>IF(UPPER(F17="GEN"),ROUND(G35*(1-F19),1),ROUND(G35*F21,1))</f>
        <v>32.700000000000003</v>
      </c>
      <c r="H36" s="1"/>
      <c r="I36" s="1"/>
      <c r="J36" s="1"/>
      <c r="K36" s="1"/>
      <c r="L36" s="1"/>
      <c r="M36" s="1"/>
      <c r="N36" s="1"/>
      <c r="O36" s="1"/>
      <c r="P36" s="1"/>
    </row>
    <row r="37" spans="1:16" x14ac:dyDescent="0.25">
      <c r="A37" s="3"/>
      <c r="B37" s="24"/>
      <c r="C37" s="25" t="s">
        <v>20</v>
      </c>
      <c r="D37" s="17"/>
      <c r="E37" s="17"/>
      <c r="F37" s="17"/>
      <c r="G37" s="73">
        <f>SUM(E33:N33)</f>
        <v>1322423.6229917808</v>
      </c>
      <c r="H37" s="1"/>
      <c r="I37" s="1"/>
      <c r="J37" s="1"/>
      <c r="K37" s="1"/>
      <c r="L37" s="1"/>
      <c r="M37" s="1"/>
      <c r="N37" s="1"/>
      <c r="O37" s="1"/>
      <c r="P37" s="1"/>
    </row>
    <row r="38" spans="1:16" ht="18.75" customHeight="1" thickBot="1" x14ac:dyDescent="0.3">
      <c r="A38" s="3"/>
      <c r="B38" s="28"/>
      <c r="C38" s="75" t="s">
        <v>21</v>
      </c>
      <c r="D38" s="76"/>
      <c r="E38" s="76"/>
      <c r="F38" s="76"/>
      <c r="G38" s="77">
        <v>0</v>
      </c>
      <c r="H38" s="74"/>
      <c r="I38" s="89"/>
      <c r="J38" s="1"/>
      <c r="K38" s="1"/>
      <c r="L38" s="1"/>
      <c r="M38" s="1"/>
      <c r="N38" s="1"/>
      <c r="O38" s="1"/>
      <c r="P38" s="1"/>
    </row>
    <row r="39" spans="1:16" ht="26.25" customHeight="1" thickBot="1" x14ac:dyDescent="0.3">
      <c r="A39" s="3"/>
      <c r="B39" s="66"/>
      <c r="C39" s="184" t="s">
        <v>36</v>
      </c>
      <c r="D39" s="184"/>
      <c r="E39" s="184"/>
      <c r="F39" s="185"/>
      <c r="G39" s="78">
        <f>ROUNDUP(IF(UPPER(F17="GEN"),G37*(1-G38),G37),-2)</f>
        <v>1322500</v>
      </c>
      <c r="H39" s="1"/>
      <c r="I39" s="1"/>
      <c r="J39" s="1"/>
      <c r="K39" s="1"/>
      <c r="L39" s="1"/>
      <c r="M39" s="1"/>
      <c r="N39" s="1"/>
      <c r="O39" s="1"/>
      <c r="P39" s="1"/>
    </row>
    <row r="40" spans="1:16" ht="27.75" customHeight="1" thickBot="1" x14ac:dyDescent="0.3">
      <c r="B40" s="84"/>
      <c r="C40" s="186" t="s">
        <v>38</v>
      </c>
      <c r="D40" s="186"/>
      <c r="E40" s="186"/>
      <c r="F40" s="187"/>
      <c r="G40" s="78">
        <f>ROUNDUP(G39/0.9,-2)</f>
        <v>1469500</v>
      </c>
    </row>
    <row r="41" spans="1:16" ht="38.25" customHeight="1" x14ac:dyDescent="0.25">
      <c r="C41" s="183" t="s">
        <v>37</v>
      </c>
      <c r="D41" s="183"/>
      <c r="E41" s="183"/>
      <c r="F41" s="183"/>
      <c r="G41" s="183"/>
    </row>
    <row r="42" spans="1:16" ht="12" customHeight="1" x14ac:dyDescent="0.25">
      <c r="C42" s="85"/>
      <c r="D42" s="86"/>
      <c r="E42" s="86"/>
      <c r="F42" s="86"/>
      <c r="G42" s="86"/>
    </row>
    <row r="45" spans="1:16" x14ac:dyDescent="0.25">
      <c r="I45" s="83"/>
    </row>
    <row r="46" spans="1:16" ht="15.75" customHeight="1" x14ac:dyDescent="0.25"/>
  </sheetData>
  <sheetProtection algorithmName="SHA-512" hashValue="rsu7OoUqjcBSl6ER2Dl2A5BsWbbtkazmreYk8kFq2VfbKQ9h7Z/WWwCKz3Dgo9cDh4ORztwrKMzQv5No6w9B+A==" saltValue="Qr09KUw3DEz1KXn2FpD63Q=="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B3" sqref="B3:Q3"/>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8" t="s">
        <v>0</v>
      </c>
      <c r="C3" s="188"/>
      <c r="D3" s="188"/>
      <c r="E3" s="188"/>
      <c r="F3" s="188"/>
      <c r="G3" s="188"/>
      <c r="H3" s="188"/>
      <c r="I3" s="188"/>
      <c r="J3" s="188"/>
      <c r="K3" s="188"/>
      <c r="L3" s="188"/>
      <c r="M3" s="188"/>
      <c r="N3" s="188"/>
      <c r="O3" s="188"/>
      <c r="P3" s="188"/>
      <c r="Q3" s="188"/>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2" t="s">
        <v>52</v>
      </c>
      <c r="D15" s="182"/>
      <c r="E15" s="182"/>
      <c r="F15" s="182"/>
      <c r="G15" s="182"/>
      <c r="H15" s="182"/>
      <c r="I15" s="182"/>
      <c r="J15" s="182"/>
      <c r="K15" s="182"/>
      <c r="L15" s="182"/>
      <c r="M15" s="182"/>
      <c r="N15" s="182"/>
      <c r="O15" s="182"/>
      <c r="P15" s="182"/>
      <c r="Q15" s="182"/>
      <c r="R15" s="182"/>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0"/>
      <c r="I17" s="180"/>
      <c r="J17" s="180"/>
      <c r="K17" s="180"/>
      <c r="L17" s="180"/>
      <c r="M17" s="180"/>
      <c r="N17" s="180"/>
      <c r="O17" s="180"/>
      <c r="P17" s="180"/>
      <c r="Q17" s="180"/>
      <c r="R17" s="180"/>
      <c r="S17" s="180"/>
    </row>
    <row r="18" spans="1:19" x14ac:dyDescent="0.25">
      <c r="A18" s="93"/>
      <c r="B18" s="114"/>
      <c r="C18" s="115" t="s">
        <v>7</v>
      </c>
      <c r="D18" s="107"/>
      <c r="E18" s="116"/>
      <c r="F18" s="117" t="s">
        <v>32</v>
      </c>
      <c r="G18" s="91"/>
      <c r="H18" s="180"/>
      <c r="I18" s="180"/>
      <c r="J18" s="180"/>
      <c r="K18" s="180"/>
      <c r="L18" s="180"/>
      <c r="M18" s="180"/>
      <c r="N18" s="180"/>
      <c r="O18" s="180"/>
      <c r="P18" s="180"/>
      <c r="Q18" s="180"/>
      <c r="R18" s="180"/>
      <c r="S18" s="180"/>
    </row>
    <row r="19" spans="1:19" ht="15.75" thickBot="1" x14ac:dyDescent="0.3">
      <c r="A19" s="93"/>
      <c r="B19" s="118"/>
      <c r="C19" s="119" t="s">
        <v>9</v>
      </c>
      <c r="D19" s="120"/>
      <c r="E19" s="121"/>
      <c r="F19" s="122">
        <v>0.02</v>
      </c>
      <c r="G19" s="91"/>
      <c r="H19" s="180"/>
      <c r="I19" s="180"/>
      <c r="J19" s="180"/>
      <c r="K19" s="180"/>
      <c r="L19" s="180"/>
      <c r="M19" s="180"/>
      <c r="N19" s="180"/>
      <c r="O19" s="180"/>
      <c r="P19" s="180"/>
      <c r="Q19" s="180"/>
      <c r="R19" s="180"/>
      <c r="S19" s="180"/>
    </row>
    <row r="20" spans="1:19" x14ac:dyDescent="0.25">
      <c r="A20" s="93"/>
      <c r="B20" s="123"/>
      <c r="C20" s="124" t="s">
        <v>10</v>
      </c>
      <c r="D20" s="125"/>
      <c r="E20" s="126"/>
      <c r="F20" s="127">
        <f>VLOOKUP(F18,dropdown!B$1:C$15,2,FALSE)</f>
        <v>60413.36</v>
      </c>
      <c r="G20" s="91"/>
      <c r="H20" s="113"/>
      <c r="I20" s="113"/>
      <c r="J20" s="113"/>
      <c r="K20" s="113"/>
      <c r="L20" s="113"/>
      <c r="M20" s="113"/>
      <c r="N20" s="113"/>
      <c r="O20" s="113"/>
      <c r="P20" s="113"/>
    </row>
    <row r="21" spans="1:19" ht="15.75" thickBot="1" x14ac:dyDescent="0.3">
      <c r="A21" s="93"/>
      <c r="B21" s="128"/>
      <c r="C21" s="129" t="s">
        <v>11</v>
      </c>
      <c r="D21" s="130"/>
      <c r="E21" s="131"/>
      <c r="F21" s="132">
        <v>1.0884</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89" t="s">
        <v>12</v>
      </c>
      <c r="D23" s="189"/>
      <c r="E23" s="189"/>
      <c r="F23" s="189"/>
      <c r="G23" s="189"/>
      <c r="H23" s="189"/>
      <c r="I23" s="189"/>
      <c r="J23" s="189"/>
      <c r="K23" s="189"/>
      <c r="L23" s="189"/>
      <c r="M23" s="189"/>
      <c r="N23" s="189"/>
      <c r="O23" s="135"/>
      <c r="P23" s="113"/>
    </row>
    <row r="24" spans="1:19"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
      <c r="A25" s="133"/>
      <c r="B25" s="140"/>
      <c r="C25" s="190" t="s">
        <v>42</v>
      </c>
      <c r="D25" s="141" t="s">
        <v>13</v>
      </c>
      <c r="E25" s="142">
        <v>0</v>
      </c>
      <c r="F25" s="142">
        <v>0</v>
      </c>
      <c r="G25" s="142">
        <v>0</v>
      </c>
      <c r="H25" s="142">
        <v>0</v>
      </c>
      <c r="I25" s="142">
        <v>0</v>
      </c>
      <c r="J25" s="142">
        <v>0</v>
      </c>
      <c r="K25" s="142">
        <v>0</v>
      </c>
      <c r="L25" s="142">
        <v>0</v>
      </c>
      <c r="M25" s="142">
        <v>0</v>
      </c>
      <c r="N25" s="142">
        <v>0</v>
      </c>
      <c r="O25" s="143"/>
      <c r="P25" s="113"/>
    </row>
    <row r="26" spans="1:19" ht="15.75" thickBot="1" x14ac:dyDescent="0.3">
      <c r="A26" s="133"/>
      <c r="B26" s="140"/>
      <c r="C26" s="191"/>
      <c r="D26" s="144" t="s">
        <v>14</v>
      </c>
      <c r="E26" s="145">
        <v>0</v>
      </c>
      <c r="F26" s="145">
        <v>0</v>
      </c>
      <c r="G26" s="145">
        <v>0</v>
      </c>
      <c r="H26" s="145">
        <v>0</v>
      </c>
      <c r="I26" s="145">
        <v>0</v>
      </c>
      <c r="J26" s="145">
        <v>0</v>
      </c>
      <c r="K26" s="145">
        <v>0</v>
      </c>
      <c r="L26" s="145">
        <v>0</v>
      </c>
      <c r="M26" s="145">
        <v>0</v>
      </c>
      <c r="N26" s="145">
        <v>0</v>
      </c>
      <c r="O26" s="143"/>
      <c r="P26" s="113"/>
    </row>
    <row r="27" spans="1:19" ht="15.75" thickBot="1" x14ac:dyDescent="0.3">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75" thickBot="1" x14ac:dyDescent="0.3">
      <c r="A28" s="133"/>
      <c r="B28" s="140"/>
      <c r="C28" s="148"/>
      <c r="D28" s="149"/>
      <c r="E28" s="150"/>
      <c r="F28" s="150"/>
      <c r="G28" s="150"/>
      <c r="H28" s="149"/>
      <c r="I28" s="149"/>
      <c r="J28" s="149"/>
      <c r="K28" s="149"/>
      <c r="L28" s="149"/>
      <c r="M28" s="149"/>
      <c r="N28" s="151"/>
      <c r="O28" s="143"/>
      <c r="P28" s="113"/>
    </row>
    <row r="29" spans="1:19" ht="15.75" customHeight="1" thickBot="1" x14ac:dyDescent="0.3">
      <c r="A29" s="133"/>
      <c r="B29" s="140"/>
      <c r="C29" s="193" t="s">
        <v>43</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
      <c r="A30" s="133"/>
      <c r="B30" s="140"/>
      <c r="C30" s="194"/>
      <c r="D30" s="153" t="s">
        <v>14</v>
      </c>
      <c r="E30" s="145">
        <v>10</v>
      </c>
      <c r="F30" s="145">
        <v>0</v>
      </c>
      <c r="G30" s="145">
        <v>0</v>
      </c>
      <c r="H30" s="145">
        <v>0</v>
      </c>
      <c r="I30" s="145">
        <v>0</v>
      </c>
      <c r="J30" s="145">
        <v>0</v>
      </c>
      <c r="K30" s="145">
        <v>0</v>
      </c>
      <c r="L30" s="145">
        <v>0</v>
      </c>
      <c r="M30" s="145">
        <v>0</v>
      </c>
      <c r="N30" s="145">
        <v>0</v>
      </c>
      <c r="O30" s="143"/>
      <c r="P30" s="113"/>
    </row>
    <row r="31" spans="1:19" ht="15.75" thickBot="1" x14ac:dyDescent="0.3">
      <c r="A31" s="133"/>
      <c r="B31" s="140"/>
      <c r="C31" s="179"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2" t="s">
        <v>17</v>
      </c>
      <c r="D33" s="192"/>
      <c r="E33" s="157">
        <f>IF(UPPER($F$17="GEN"),ROUND(E26*(1-$F$19),1)*$F$20+ROUND(E30*(1-$F$19),1)*IF($C$31="Summer",$F$20*184/365,$F$20*181/365),ROUND(E26*$F$21,1)*$F$20+ROUND(E30*$F$21,1)*IF($C$31="Summer",$F$20*184/365,$F$20*181/365))</f>
        <v>331958.9994958904</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v>
      </c>
      <c r="H35" s="91"/>
      <c r="I35" s="91"/>
      <c r="J35" s="91"/>
      <c r="K35" s="91"/>
      <c r="L35" s="91"/>
      <c r="M35" s="91"/>
      <c r="N35" s="91"/>
      <c r="O35" s="91"/>
      <c r="P35" s="91"/>
    </row>
    <row r="36" spans="1:16" x14ac:dyDescent="0.25">
      <c r="A36" s="93"/>
      <c r="B36" s="114"/>
      <c r="C36" s="115" t="s">
        <v>19</v>
      </c>
      <c r="D36" s="107"/>
      <c r="E36" s="107"/>
      <c r="F36" s="107"/>
      <c r="G36" s="162">
        <f>IF(UPPER(F17="GEN"),ROUND(G35*(1-F19),1),ROUND(G35*F21,1))</f>
        <v>10.9</v>
      </c>
      <c r="H36" s="91"/>
      <c r="I36" s="91"/>
      <c r="J36" s="91"/>
      <c r="K36" s="91"/>
      <c r="L36" s="91"/>
      <c r="M36" s="91"/>
      <c r="N36" s="91"/>
      <c r="O36" s="91"/>
      <c r="P36" s="91"/>
    </row>
    <row r="37" spans="1:16" x14ac:dyDescent="0.25">
      <c r="A37" s="93"/>
      <c r="B37" s="114"/>
      <c r="C37" s="115" t="s">
        <v>20</v>
      </c>
      <c r="D37" s="107"/>
      <c r="E37" s="107"/>
      <c r="F37" s="107"/>
      <c r="G37" s="163">
        <f>SUM(E33:N33)</f>
        <v>331958.9994958904</v>
      </c>
      <c r="H37" s="91"/>
      <c r="I37" s="91"/>
      <c r="J37" s="91"/>
      <c r="K37" s="91"/>
      <c r="L37" s="91"/>
      <c r="M37" s="91"/>
      <c r="N37" s="91"/>
      <c r="O37" s="91"/>
      <c r="P37" s="91"/>
    </row>
    <row r="38" spans="1:16" ht="18.75" customHeight="1" thickBot="1" x14ac:dyDescent="0.3">
      <c r="A38" s="93"/>
      <c r="B38" s="118"/>
      <c r="C38" s="165" t="s">
        <v>21</v>
      </c>
      <c r="D38" s="166"/>
      <c r="E38" s="166"/>
      <c r="F38" s="166"/>
      <c r="G38" s="167">
        <v>0</v>
      </c>
      <c r="H38" s="164"/>
      <c r="I38" s="89"/>
      <c r="J38" s="91"/>
      <c r="K38" s="91"/>
      <c r="L38" s="91"/>
      <c r="M38" s="91"/>
      <c r="N38" s="91"/>
      <c r="O38" s="91"/>
      <c r="P38" s="91"/>
    </row>
    <row r="39" spans="1:16" ht="26.25" customHeight="1" thickBot="1" x14ac:dyDescent="0.3">
      <c r="A39" s="93"/>
      <c r="B39" s="156"/>
      <c r="C39" s="184" t="s">
        <v>36</v>
      </c>
      <c r="D39" s="184"/>
      <c r="E39" s="184"/>
      <c r="F39" s="185"/>
      <c r="G39" s="168">
        <f>ROUNDUP(IF(UPPER(F17="GEN"),G37*(1-G38),G37),-2)</f>
        <v>332000</v>
      </c>
      <c r="H39" s="91"/>
      <c r="I39" s="91"/>
      <c r="J39" s="91"/>
      <c r="K39" s="91"/>
      <c r="L39" s="91"/>
      <c r="M39" s="91"/>
      <c r="N39" s="91"/>
      <c r="O39" s="91"/>
      <c r="P39" s="91"/>
    </row>
    <row r="40" spans="1:16" ht="27.75" customHeight="1" thickBot="1" x14ac:dyDescent="0.3">
      <c r="B40" s="173"/>
      <c r="C40" s="186" t="s">
        <v>38</v>
      </c>
      <c r="D40" s="186"/>
      <c r="E40" s="186"/>
      <c r="F40" s="187"/>
      <c r="G40" s="168">
        <f>ROUNDUP(G39/0.9,-2)</f>
        <v>368900</v>
      </c>
    </row>
    <row r="41" spans="1:16" ht="38.25" customHeight="1" x14ac:dyDescent="0.25">
      <c r="C41" s="183" t="s">
        <v>37</v>
      </c>
      <c r="D41" s="183"/>
      <c r="E41" s="183"/>
      <c r="F41" s="183"/>
      <c r="G41" s="183"/>
    </row>
    <row r="42" spans="1:16" ht="12" customHeight="1" x14ac:dyDescent="0.25">
      <c r="C42" s="174"/>
      <c r="D42" s="175"/>
      <c r="E42" s="175"/>
      <c r="F42" s="175"/>
      <c r="G42" s="175"/>
    </row>
    <row r="45" spans="1:16" x14ac:dyDescent="0.25">
      <c r="I45" s="172"/>
    </row>
    <row r="46" spans="1:16" ht="15.75" customHeight="1" x14ac:dyDescent="0.25"/>
  </sheetData>
  <sheetProtection algorithmName="SHA-512" hashValue="gBqzcW31XDMyLFbyewLyZzffRN0fzWyoY9hwlIzXxlVn3QRJ7gtil46jQOtxz4g0jzYfODthWyDy9Ty8hO1zfA==" saltValue="t3EmIY3vOuqf5tMdzs0b5g=="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
  <sheetViews>
    <sheetView workbookViewId="0">
      <selection activeCell="G25" sqref="G25"/>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17" width="12.7109375" bestFit="1" customWidth="1"/>
  </cols>
  <sheetData>
    <row r="1" spans="1:13" x14ac:dyDescent="0.25">
      <c r="A1" t="s">
        <v>6</v>
      </c>
      <c r="B1" t="s">
        <v>8</v>
      </c>
      <c r="C1" s="82">
        <v>58761.45</v>
      </c>
      <c r="F1" t="s">
        <v>44</v>
      </c>
      <c r="J1" s="82"/>
      <c r="K1" s="176"/>
      <c r="L1" s="90"/>
    </row>
    <row r="2" spans="1:13" x14ac:dyDescent="0.25">
      <c r="A2" t="s">
        <v>29</v>
      </c>
      <c r="B2" t="s">
        <v>22</v>
      </c>
      <c r="C2" s="82">
        <v>53484.12</v>
      </c>
      <c r="F2" t="s">
        <v>45</v>
      </c>
      <c r="J2" s="82"/>
      <c r="K2" s="176"/>
      <c r="L2" s="90"/>
      <c r="M2" s="90"/>
    </row>
    <row r="3" spans="1:13" x14ac:dyDescent="0.25">
      <c r="A3" t="s">
        <v>30</v>
      </c>
      <c r="B3" t="s">
        <v>23</v>
      </c>
      <c r="C3" s="82">
        <v>57336.13</v>
      </c>
      <c r="J3" s="82"/>
      <c r="K3" s="176"/>
      <c r="L3" s="90"/>
      <c r="M3" s="90"/>
    </row>
    <row r="4" spans="1:13" x14ac:dyDescent="0.25">
      <c r="B4" t="s">
        <v>24</v>
      </c>
      <c r="C4" s="82">
        <v>48402.32</v>
      </c>
      <c r="J4" s="82"/>
      <c r="K4" s="176"/>
      <c r="L4" s="90"/>
      <c r="M4" s="90"/>
    </row>
    <row r="5" spans="1:13" x14ac:dyDescent="0.25">
      <c r="B5" t="s">
        <v>31</v>
      </c>
      <c r="C5" s="82">
        <v>60413.36</v>
      </c>
      <c r="J5" s="82"/>
      <c r="K5" s="176"/>
      <c r="L5" s="90"/>
      <c r="M5" s="90"/>
    </row>
    <row r="6" spans="1:13" x14ac:dyDescent="0.25">
      <c r="B6" t="s">
        <v>32</v>
      </c>
      <c r="C6" s="82">
        <v>60413.36</v>
      </c>
      <c r="J6" s="82"/>
      <c r="K6" s="176"/>
      <c r="L6" s="90"/>
      <c r="M6" s="90"/>
    </row>
    <row r="7" spans="1:13" x14ac:dyDescent="0.25">
      <c r="B7" t="s">
        <v>33</v>
      </c>
      <c r="C7" s="82">
        <v>54852.79</v>
      </c>
      <c r="J7" s="82"/>
      <c r="K7" s="176"/>
      <c r="L7" s="90"/>
      <c r="M7" s="90"/>
    </row>
    <row r="8" spans="1:13" x14ac:dyDescent="0.25">
      <c r="B8" t="s">
        <v>25</v>
      </c>
      <c r="C8" s="82">
        <v>52155.65</v>
      </c>
      <c r="J8" s="82"/>
      <c r="K8" s="176"/>
      <c r="L8" s="90"/>
      <c r="M8" s="90"/>
    </row>
    <row r="9" spans="1:13" x14ac:dyDescent="0.25">
      <c r="B9" t="s">
        <v>26</v>
      </c>
      <c r="C9" s="82">
        <v>56075.28</v>
      </c>
      <c r="J9" s="82"/>
      <c r="K9" s="176"/>
      <c r="L9" s="90"/>
      <c r="M9" s="90"/>
    </row>
    <row r="10" spans="1:13" x14ac:dyDescent="0.25">
      <c r="B10" t="s">
        <v>41</v>
      </c>
      <c r="C10" s="82">
        <v>56075.28</v>
      </c>
      <c r="J10" s="82"/>
      <c r="K10" s="176"/>
      <c r="L10" s="90"/>
      <c r="M10" s="90"/>
    </row>
    <row r="11" spans="1:13" x14ac:dyDescent="0.25">
      <c r="B11" t="s">
        <v>27</v>
      </c>
      <c r="C11" s="82">
        <v>62925.94</v>
      </c>
      <c r="J11" s="82"/>
      <c r="K11" s="176"/>
      <c r="L11" s="90"/>
      <c r="M11" s="90"/>
    </row>
    <row r="12" spans="1:13" x14ac:dyDescent="0.25">
      <c r="B12" t="s">
        <v>28</v>
      </c>
      <c r="C12" s="82">
        <v>44647.15</v>
      </c>
      <c r="J12" s="82"/>
      <c r="K12" s="176"/>
      <c r="L12" s="90"/>
      <c r="M12" s="90"/>
    </row>
    <row r="13" spans="1:13" x14ac:dyDescent="0.25">
      <c r="B13" t="s">
        <v>34</v>
      </c>
      <c r="C13" s="82">
        <v>54951.47</v>
      </c>
      <c r="J13" s="82"/>
      <c r="K13" s="176"/>
      <c r="L13" s="90"/>
      <c r="M13" s="90"/>
    </row>
    <row r="14" spans="1:13" x14ac:dyDescent="0.25">
      <c r="B14" t="s">
        <v>40</v>
      </c>
      <c r="C14" s="82">
        <v>57115.03</v>
      </c>
      <c r="J14" s="82"/>
      <c r="K14" s="176"/>
      <c r="L14" s="90"/>
      <c r="M14" s="90"/>
    </row>
    <row r="15" spans="1:13" x14ac:dyDescent="0.25">
      <c r="B15" t="s">
        <v>39</v>
      </c>
      <c r="C15" s="82">
        <v>57158.879999999997</v>
      </c>
      <c r="K15" s="176"/>
      <c r="L15" s="90"/>
      <c r="M15" s="9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2019-08-12T14:04:42Z</dcterms:modified>
</cp:coreProperties>
</file>