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244" yWindow="132" windowWidth="19500" windowHeight="10320"/>
  </bookViews>
  <sheets>
    <sheet name="Summary" sheetId="13" r:id="rId1"/>
    <sheet name="MOPR Price Calculations" sheetId="14" r:id="rId2"/>
  </sheets>
  <calcPr calcId="145621"/>
</workbook>
</file>

<file path=xl/calcChain.xml><?xml version="1.0" encoding="utf-8"?>
<calcChain xmlns="http://schemas.openxmlformats.org/spreadsheetml/2006/main">
  <c r="D17" i="14" l="1"/>
  <c r="D18" i="14" s="1"/>
  <c r="D19" i="14" s="1"/>
  <c r="D8" i="13" s="1"/>
  <c r="C17" i="14"/>
  <c r="C18" i="14" s="1"/>
  <c r="C19" i="14" s="1"/>
  <c r="C8" i="13" s="1"/>
  <c r="B17" i="14"/>
  <c r="B18" i="14"/>
  <c r="B19" i="14"/>
  <c r="B8" i="13" s="1"/>
  <c r="E37" i="14"/>
  <c r="E38" i="14" s="1"/>
  <c r="E39" i="14" s="1"/>
  <c r="E10" i="13" s="1"/>
  <c r="D37" i="14"/>
  <c r="D38" i="14" s="1"/>
  <c r="D39" i="14" s="1"/>
  <c r="D10" i="13" s="1"/>
  <c r="C37" i="14"/>
  <c r="C38" i="14" s="1"/>
  <c r="C39" i="14" s="1"/>
  <c r="C10" i="13" s="1"/>
  <c r="B37" i="14"/>
  <c r="B38" i="14" s="1"/>
  <c r="B39" i="14" s="1"/>
  <c r="B10" i="13" s="1"/>
  <c r="E27" i="14"/>
  <c r="E28" i="14" s="1"/>
  <c r="E29" i="14" s="1"/>
  <c r="E9" i="13" s="1"/>
  <c r="D27" i="14"/>
  <c r="D28" i="14" s="1"/>
  <c r="D29" i="14" s="1"/>
  <c r="D9" i="13" s="1"/>
  <c r="C27" i="14"/>
  <c r="C28" i="14" s="1"/>
  <c r="C29" i="14" s="1"/>
  <c r="C9" i="13" s="1"/>
  <c r="B27" i="14"/>
  <c r="B28" i="14"/>
  <c r="B29" i="14"/>
  <c r="B9" i="13" s="1"/>
  <c r="E17" i="14"/>
  <c r="E18" i="14" s="1"/>
  <c r="E19" i="14" s="1"/>
  <c r="E8" i="13" s="1"/>
</calcChain>
</file>

<file path=xl/sharedStrings.xml><?xml version="1.0" encoding="utf-8"?>
<sst xmlns="http://schemas.openxmlformats.org/spreadsheetml/2006/main" count="75" uniqueCount="42">
  <si>
    <t>APS</t>
  </si>
  <si>
    <t>BGE</t>
  </si>
  <si>
    <t xml:space="preserve"> </t>
  </si>
  <si>
    <t>UCAP Price = ICAP Price/(1 - Pool-Wide Average EFORd)</t>
  </si>
  <si>
    <t>CONE Area 1</t>
  </si>
  <si>
    <t>CONE Area 2</t>
  </si>
  <si>
    <t>CONE Area 3</t>
  </si>
  <si>
    <t>CONE Area 4</t>
  </si>
  <si>
    <t>Ancillary Services Offset, $/MW-Year per Tariff</t>
  </si>
  <si>
    <t>Net CONE, $/MW-Day, ICAP Price</t>
  </si>
  <si>
    <t>Net CONE, $/MW-Day, UCAP Price</t>
  </si>
  <si>
    <t>CONE Area 1: AE, DPL, JCPL, PECO, PS, RECO</t>
  </si>
  <si>
    <t>CONE Area 2: BGE, PEPCO</t>
  </si>
  <si>
    <t>ICAP to UCAP Conversion Factor:</t>
  </si>
  <si>
    <t>Combustion Turbine</t>
  </si>
  <si>
    <t>Zone in the CONE Area with highest energy revenue</t>
  </si>
  <si>
    <t>MetEd</t>
  </si>
  <si>
    <t>Combined Cycle</t>
  </si>
  <si>
    <t>DPL</t>
  </si>
  <si>
    <t>Integrated Gasification Combined Cycle (IGCC)</t>
  </si>
  <si>
    <t>Integrated Gasification Combined Cycle</t>
  </si>
  <si>
    <t>Resource Type</t>
  </si>
  <si>
    <t>PENELEC</t>
  </si>
  <si>
    <t>MOPR Floor Offer Price for Combustion Turbine:          100% Net CONE, $/MW-Day, UCAP Price</t>
  </si>
  <si>
    <t>MOPR Floor Offer Prices for Combined Cycle:                100% Net CONE, $/MW-Day, UCAP Price</t>
  </si>
  <si>
    <t>MOPR Floor Offer Prices for IGCC:                                         100% Net CONE, $/MW-Day, UCAP Price</t>
  </si>
  <si>
    <t>MOPR Floor Offer Prices for 2018/2019 RPM Base Residual Auction</t>
  </si>
  <si>
    <t>Cone Area 1</t>
  </si>
  <si>
    <t>Cone Area 2</t>
  </si>
  <si>
    <t>Cone Area 3</t>
  </si>
  <si>
    <t>Cone Area 4</t>
  </si>
  <si>
    <t>CONE Area 1 includes the following Transmission Zones: AE, DPL, JCPL, PECO, PSEG, RECO</t>
  </si>
  <si>
    <t>CONE Area 2 includes the following Transmission Zones: BGE, PEPCO</t>
  </si>
  <si>
    <t>CONE Area 3 includes the following Transmission Zones: AEP, APS, ATSI, COMED, DAYTON, DEOK, DOMINION, DUQUESNE, EKPC.</t>
  </si>
  <si>
    <t>CONE Area 4 includes the following Transmission Zones: METED, PENELEC, PPL.</t>
  </si>
  <si>
    <t>CONE Area 3: AEP, APS, ATSI, COMED, DAYTON, DEOK, DOMINION, DUQUESNE, EKPC</t>
  </si>
  <si>
    <t>CONE Area 4: METED, PENELEC, PPL</t>
  </si>
  <si>
    <t xml:space="preserve">2018/2019 BRA CONE: Levelized Revenue Requirement, $/MW-Year </t>
  </si>
  <si>
    <t>Historic (2012-2014) Net Energy Revenue Offset for the Zone with highest energy revenues in the CONE Area, $/MW-Year</t>
  </si>
  <si>
    <t>DOMINION</t>
  </si>
  <si>
    <t>Pool-Wide Average EFORd for 2018/2019</t>
  </si>
  <si>
    <t>MOPR Floor Offer Prices for 2018/2019 BRA (UCAP Price $/MW-Day)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</si>
</sst>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.00"/>
    <numFmt numFmtId="165" formatCode="&quot;$&quot;#,##0"/>
    <numFmt numFmtId="166" formatCode="0.000%"/>
  </numFmts>
  <fonts count="15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sz val="12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Border="1" applyAlignment="1">
      <alignment vertical="center" wrapText="1"/>
    </xf>
    <xf numFmtId="14" fontId="9" fillId="0" borderId="0" xfId="0" applyNumberFormat="1" applyFont="1" applyBorder="1" applyAlignment="1">
      <alignment vertical="center" wrapText="1"/>
    </xf>
    <xf numFmtId="0" fontId="10" fillId="0" borderId="0" xfId="0" applyFont="1"/>
    <xf numFmtId="6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66" fontId="9" fillId="0" borderId="0" xfId="2" applyNumberFormat="1" applyFont="1" applyAlignment="1">
      <alignment vertical="center"/>
    </xf>
    <xf numFmtId="0" fontId="5" fillId="0" borderId="14" xfId="0" applyFont="1" applyBorder="1" applyAlignment="1"/>
    <xf numFmtId="0" fontId="5" fillId="0" borderId="15" xfId="0" applyFont="1" applyBorder="1" applyAlignment="1"/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3">
    <cellStyle name="Normal" xfId="0" builtinId="0"/>
    <cellStyle name="Normal 3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tabSelected="1" workbookViewId="0"/>
  </sheetViews>
  <sheetFormatPr defaultRowHeight="13.2" x14ac:dyDescent="0.25"/>
  <cols>
    <col min="1" max="1" width="25.6640625" customWidth="1"/>
    <col min="2" max="2" width="26.5546875" customWidth="1"/>
    <col min="3" max="5" width="16.6640625" customWidth="1"/>
    <col min="6" max="6" width="5.44140625" customWidth="1"/>
  </cols>
  <sheetData>
    <row r="1" spans="1:9" ht="24.9" customHeight="1" x14ac:dyDescent="0.25">
      <c r="A1" s="30" t="s">
        <v>41</v>
      </c>
      <c r="B1" s="31"/>
      <c r="C1" s="31"/>
      <c r="D1" s="31"/>
      <c r="E1" s="31"/>
      <c r="F1" s="31"/>
      <c r="G1" s="31"/>
      <c r="H1" s="31"/>
      <c r="I1" s="31"/>
    </row>
    <row r="2" spans="1:9" ht="20.25" customHeight="1" x14ac:dyDescent="0.25">
      <c r="A2" s="32" t="s">
        <v>31</v>
      </c>
    </row>
    <row r="3" spans="1:9" ht="20.25" customHeight="1" x14ac:dyDescent="0.25">
      <c r="A3" s="32" t="s">
        <v>32</v>
      </c>
    </row>
    <row r="4" spans="1:9" ht="20.25" customHeight="1" x14ac:dyDescent="0.25">
      <c r="A4" s="32" t="s">
        <v>33</v>
      </c>
    </row>
    <row r="5" spans="1:9" ht="20.25" customHeight="1" x14ac:dyDescent="0.25">
      <c r="A5" s="32" t="s">
        <v>34</v>
      </c>
    </row>
    <row r="6" spans="1:9" ht="20.25" customHeight="1" thickBot="1" x14ac:dyDescent="0.3">
      <c r="A6" s="31"/>
      <c r="B6" s="31"/>
      <c r="C6" s="31"/>
      <c r="D6" s="30"/>
      <c r="E6" s="30"/>
      <c r="F6" s="31"/>
      <c r="G6" s="31"/>
      <c r="H6" s="31"/>
      <c r="I6" s="31"/>
    </row>
    <row r="7" spans="1:9" ht="24.9" customHeight="1" x14ac:dyDescent="0.25">
      <c r="A7" s="36" t="s">
        <v>21</v>
      </c>
      <c r="B7" s="37" t="s">
        <v>27</v>
      </c>
      <c r="C7" s="37" t="s">
        <v>28</v>
      </c>
      <c r="D7" s="37" t="s">
        <v>29</v>
      </c>
      <c r="E7" s="38" t="s">
        <v>30</v>
      </c>
      <c r="F7" s="31"/>
      <c r="G7" s="31"/>
      <c r="H7" s="31"/>
      <c r="I7" s="31"/>
    </row>
    <row r="8" spans="1:9" ht="24.9" customHeight="1" x14ac:dyDescent="0.25">
      <c r="A8" s="39" t="s">
        <v>14</v>
      </c>
      <c r="B8" s="33">
        <f>'MOPR Price Calculations'!B19</f>
        <v>256.57</v>
      </c>
      <c r="C8" s="33">
        <f>'MOPR Price Calculations'!C19</f>
        <v>233.99</v>
      </c>
      <c r="D8" s="33">
        <f>'MOPR Price Calculations'!D19</f>
        <v>263.37</v>
      </c>
      <c r="E8" s="40">
        <f>'MOPR Price Calculations'!E19</f>
        <v>223.52</v>
      </c>
      <c r="F8" s="31"/>
      <c r="G8" s="31"/>
      <c r="H8" s="31"/>
      <c r="I8" s="31"/>
    </row>
    <row r="9" spans="1:9" ht="24.9" customHeight="1" x14ac:dyDescent="0.25">
      <c r="A9" s="39" t="s">
        <v>17</v>
      </c>
      <c r="B9" s="33">
        <f>'MOPR Price Calculations'!B29</f>
        <v>237.73</v>
      </c>
      <c r="C9" s="33">
        <f>'MOPR Price Calculations'!C29</f>
        <v>181.59</v>
      </c>
      <c r="D9" s="33">
        <f>'MOPR Price Calculations'!D29</f>
        <v>252.47</v>
      </c>
      <c r="E9" s="40">
        <f>'MOPR Price Calculations'!E29</f>
        <v>194.86</v>
      </c>
      <c r="F9" s="31"/>
      <c r="G9" s="31"/>
      <c r="H9" s="31"/>
      <c r="I9" s="31"/>
    </row>
    <row r="10" spans="1:9" ht="31.8" thickBot="1" x14ac:dyDescent="0.3">
      <c r="A10" s="41" t="s">
        <v>20</v>
      </c>
      <c r="B10" s="34">
        <f>'MOPR Price Calculations'!B39</f>
        <v>1291.99</v>
      </c>
      <c r="C10" s="34">
        <f>'MOPR Price Calculations'!C39</f>
        <v>1198.82</v>
      </c>
      <c r="D10" s="34">
        <f>'MOPR Price Calculations'!D39</f>
        <v>1269.51</v>
      </c>
      <c r="E10" s="35">
        <f>'MOPR Price Calculations'!E39</f>
        <v>1227.42</v>
      </c>
      <c r="F10" s="31"/>
      <c r="G10" s="31"/>
      <c r="H10" s="31"/>
      <c r="I10" s="31"/>
    </row>
    <row r="11" spans="1:9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25">
      <c r="A12" s="22"/>
      <c r="B12" s="22"/>
    </row>
  </sheetData>
  <pageMargins left="0.34" right="0.2" top="0.75" bottom="0.34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80" zoomScaleNormal="80" workbookViewId="0">
      <selection sqref="A1:C1"/>
    </sheetView>
  </sheetViews>
  <sheetFormatPr defaultRowHeight="13.2" x14ac:dyDescent="0.25"/>
  <cols>
    <col min="1" max="1" width="64.6640625" bestFit="1" customWidth="1"/>
    <col min="2" max="2" width="20.33203125" customWidth="1"/>
    <col min="3" max="5" width="18.6640625" customWidth="1"/>
  </cols>
  <sheetData>
    <row r="1" spans="1:7" ht="24.9" customHeight="1" x14ac:dyDescent="0.4">
      <c r="A1" s="44" t="s">
        <v>26</v>
      </c>
      <c r="B1" s="45"/>
      <c r="C1" s="45"/>
      <c r="D1" s="24"/>
      <c r="E1" s="23"/>
      <c r="F1" s="23"/>
    </row>
    <row r="2" spans="1:7" ht="24.9" customHeight="1" x14ac:dyDescent="0.25">
      <c r="A2" s="42"/>
      <c r="B2" s="42"/>
      <c r="C2" s="42"/>
    </row>
    <row r="3" spans="1:7" ht="24.9" customHeight="1" x14ac:dyDescent="0.25">
      <c r="A3" s="53" t="s">
        <v>13</v>
      </c>
      <c r="B3" s="53"/>
      <c r="C3" s="53"/>
      <c r="D3" s="3" t="s">
        <v>2</v>
      </c>
      <c r="E3" s="4"/>
    </row>
    <row r="4" spans="1:7" ht="24.9" customHeight="1" x14ac:dyDescent="0.25">
      <c r="A4" s="53" t="s">
        <v>3</v>
      </c>
      <c r="B4" s="53"/>
      <c r="C4" s="53"/>
      <c r="D4" s="3"/>
      <c r="E4" s="4"/>
    </row>
    <row r="5" spans="1:7" ht="24.9" customHeight="1" x14ac:dyDescent="0.25">
      <c r="A5" s="52" t="s">
        <v>40</v>
      </c>
      <c r="B5" s="52"/>
      <c r="C5" s="19">
        <v>5.7099999999999998E-2</v>
      </c>
      <c r="D5" s="43"/>
    </row>
    <row r="6" spans="1:7" ht="24.9" customHeight="1" x14ac:dyDescent="0.25">
      <c r="A6" s="46" t="s">
        <v>11</v>
      </c>
      <c r="B6" s="47"/>
      <c r="C6" s="48"/>
      <c r="D6" s="3"/>
      <c r="E6" s="4"/>
    </row>
    <row r="7" spans="1:7" ht="24.9" customHeight="1" x14ac:dyDescent="0.25">
      <c r="A7" s="46" t="s">
        <v>12</v>
      </c>
      <c r="B7" s="47"/>
      <c r="C7" s="48"/>
      <c r="D7" s="3"/>
      <c r="E7" s="4"/>
    </row>
    <row r="8" spans="1:7" ht="24.9" customHeight="1" x14ac:dyDescent="0.25">
      <c r="A8" s="49" t="s">
        <v>35</v>
      </c>
      <c r="B8" s="50"/>
      <c r="C8" s="51"/>
      <c r="D8" s="3"/>
      <c r="E8" s="4"/>
    </row>
    <row r="9" spans="1:7" ht="24.9" customHeight="1" x14ac:dyDescent="0.25">
      <c r="A9" s="46" t="s">
        <v>36</v>
      </c>
      <c r="B9" s="47"/>
      <c r="C9" s="48"/>
      <c r="D9" s="3"/>
      <c r="E9" s="4"/>
    </row>
    <row r="10" spans="1:7" ht="15.6" x14ac:dyDescent="0.3">
      <c r="A10" s="5"/>
      <c r="B10" s="12"/>
      <c r="C10" s="5"/>
      <c r="D10" s="3"/>
      <c r="E10" s="4"/>
    </row>
    <row r="11" spans="1:7" ht="35.1" customHeight="1" x14ac:dyDescent="0.25">
      <c r="A11" s="20" t="s">
        <v>14</v>
      </c>
      <c r="B11" s="6"/>
      <c r="C11" s="3"/>
      <c r="D11" s="13" t="s">
        <v>2</v>
      </c>
      <c r="E11" s="4"/>
    </row>
    <row r="12" spans="1:7" ht="35.1" customHeight="1" x14ac:dyDescent="0.3">
      <c r="A12" s="7"/>
      <c r="B12" s="11" t="s">
        <v>4</v>
      </c>
      <c r="C12" s="11" t="s">
        <v>5</v>
      </c>
      <c r="D12" s="11" t="s">
        <v>6</v>
      </c>
      <c r="E12" s="11" t="s">
        <v>7</v>
      </c>
    </row>
    <row r="13" spans="1:7" ht="35.1" customHeight="1" x14ac:dyDescent="0.25">
      <c r="A13" s="8" t="s">
        <v>37</v>
      </c>
      <c r="B13" s="9">
        <v>132200</v>
      </c>
      <c r="C13" s="9">
        <v>130300</v>
      </c>
      <c r="D13" s="9">
        <v>128900</v>
      </c>
      <c r="E13" s="9">
        <v>130300</v>
      </c>
      <c r="G13" t="s">
        <v>2</v>
      </c>
    </row>
    <row r="14" spans="1:7" ht="35.1" customHeight="1" x14ac:dyDescent="0.25">
      <c r="A14" s="8" t="s">
        <v>15</v>
      </c>
      <c r="B14" s="1" t="s">
        <v>18</v>
      </c>
      <c r="C14" s="1" t="s">
        <v>1</v>
      </c>
      <c r="D14" s="1" t="s">
        <v>0</v>
      </c>
      <c r="E14" s="1" t="s">
        <v>22</v>
      </c>
      <c r="F14" s="28"/>
      <c r="G14" s="29"/>
    </row>
    <row r="15" spans="1:7" ht="39.9" customHeight="1" x14ac:dyDescent="0.25">
      <c r="A15" s="8" t="s">
        <v>38</v>
      </c>
      <c r="B15" s="1">
        <v>41700.870180117214</v>
      </c>
      <c r="C15" s="1">
        <v>47570.739933277655</v>
      </c>
      <c r="D15" s="1">
        <v>36061.536791680905</v>
      </c>
      <c r="E15" s="1">
        <v>51175.408260635159</v>
      </c>
      <c r="F15" s="28"/>
      <c r="G15" s="29"/>
    </row>
    <row r="16" spans="1:7" ht="35.1" customHeight="1" x14ac:dyDescent="0.25">
      <c r="A16" s="8" t="s">
        <v>8</v>
      </c>
      <c r="B16" s="1">
        <v>2199</v>
      </c>
      <c r="C16" s="1">
        <v>2199</v>
      </c>
      <c r="D16" s="1">
        <v>2199</v>
      </c>
      <c r="E16" s="1">
        <v>2199</v>
      </c>
    </row>
    <row r="17" spans="1:6" ht="35.1" customHeight="1" x14ac:dyDescent="0.25">
      <c r="A17" s="8" t="s">
        <v>9</v>
      </c>
      <c r="B17" s="2">
        <f>(B13-B15-B16)/365</f>
        <v>241.91816389008983</v>
      </c>
      <c r="C17" s="2">
        <f>(C13-C15-C16)/365</f>
        <v>220.63084949786943</v>
      </c>
      <c r="D17" s="2">
        <f>(D13-D15-D16)/365</f>
        <v>248.32729646114819</v>
      </c>
      <c r="E17" s="2">
        <f>(E13-E15-E16)/365</f>
        <v>210.75504586127354</v>
      </c>
    </row>
    <row r="18" spans="1:6" ht="35.1" customHeight="1" x14ac:dyDescent="0.25">
      <c r="A18" s="10" t="s">
        <v>10</v>
      </c>
      <c r="B18" s="2">
        <f>ROUND(B17/(1-$C$5),2)</f>
        <v>256.57</v>
      </c>
      <c r="C18" s="2">
        <f>ROUND(C17/(1-$C$5),2)</f>
        <v>233.99</v>
      </c>
      <c r="D18" s="2">
        <f>ROUND(D17/(1-$C$5),2)</f>
        <v>263.37</v>
      </c>
      <c r="E18" s="2">
        <f>ROUND(E17/(1-$C$5),2)</f>
        <v>223.52</v>
      </c>
    </row>
    <row r="19" spans="1:6" ht="39.9" customHeight="1" x14ac:dyDescent="0.25">
      <c r="A19" s="14" t="s">
        <v>23</v>
      </c>
      <c r="B19" s="15">
        <f>ROUND(B18,2)</f>
        <v>256.57</v>
      </c>
      <c r="C19" s="15">
        <f>ROUND(C18,2)</f>
        <v>233.99</v>
      </c>
      <c r="D19" s="15">
        <f>ROUND(D18,2)</f>
        <v>263.37</v>
      </c>
      <c r="E19" s="15">
        <f>ROUND(E18,2)</f>
        <v>223.52</v>
      </c>
    </row>
    <row r="20" spans="1:6" ht="35.1" customHeight="1" x14ac:dyDescent="0.25">
      <c r="A20" s="16"/>
      <c r="B20" s="17"/>
      <c r="C20" s="17"/>
    </row>
    <row r="21" spans="1:6" ht="35.1" customHeight="1" x14ac:dyDescent="0.25">
      <c r="A21" s="21" t="s">
        <v>17</v>
      </c>
      <c r="B21" s="6"/>
      <c r="C21" s="3"/>
      <c r="D21" s="13" t="s">
        <v>2</v>
      </c>
      <c r="E21" s="4"/>
    </row>
    <row r="22" spans="1:6" ht="35.1" customHeight="1" x14ac:dyDescent="0.3">
      <c r="A22" s="7"/>
      <c r="B22" s="11" t="s">
        <v>4</v>
      </c>
      <c r="C22" s="11" t="s">
        <v>5</v>
      </c>
      <c r="D22" s="11" t="s">
        <v>6</v>
      </c>
      <c r="E22" s="11" t="s">
        <v>7</v>
      </c>
    </row>
    <row r="23" spans="1:6" ht="35.1" customHeight="1" x14ac:dyDescent="0.25">
      <c r="A23" s="8" t="s">
        <v>37</v>
      </c>
      <c r="B23" s="9">
        <v>185700</v>
      </c>
      <c r="C23" s="9">
        <v>176000</v>
      </c>
      <c r="D23" s="9">
        <v>172600</v>
      </c>
      <c r="E23" s="9">
        <v>179400</v>
      </c>
      <c r="F23" s="22" t="s">
        <v>2</v>
      </c>
    </row>
    <row r="24" spans="1:6" ht="35.1" customHeight="1" x14ac:dyDescent="0.25">
      <c r="A24" s="8" t="s">
        <v>15</v>
      </c>
      <c r="B24" s="9" t="s">
        <v>18</v>
      </c>
      <c r="C24" s="1" t="s">
        <v>1</v>
      </c>
      <c r="D24" s="1" t="s">
        <v>0</v>
      </c>
      <c r="E24" s="1" t="s">
        <v>22</v>
      </c>
      <c r="F24" s="28"/>
    </row>
    <row r="25" spans="1:6" ht="39.9" customHeight="1" x14ac:dyDescent="0.25">
      <c r="A25" s="8" t="s">
        <v>38</v>
      </c>
      <c r="B25" s="1">
        <v>100685.92793114491</v>
      </c>
      <c r="C25" s="1">
        <v>110307.09716014839</v>
      </c>
      <c r="D25" s="1">
        <v>82511.992548282666</v>
      </c>
      <c r="E25" s="1">
        <v>109138.8814784459</v>
      </c>
      <c r="F25" s="28"/>
    </row>
    <row r="26" spans="1:6" ht="35.1" customHeight="1" x14ac:dyDescent="0.25">
      <c r="A26" s="8" t="s">
        <v>8</v>
      </c>
      <c r="B26" s="1">
        <v>3198</v>
      </c>
      <c r="C26" s="1">
        <v>3198</v>
      </c>
      <c r="D26" s="1">
        <v>3198</v>
      </c>
      <c r="E26" s="1">
        <v>3198</v>
      </c>
    </row>
    <row r="27" spans="1:6" ht="35.1" customHeight="1" x14ac:dyDescent="0.25">
      <c r="A27" s="8" t="s">
        <v>9</v>
      </c>
      <c r="B27" s="2">
        <f>(B23-B25-B26)/365</f>
        <v>224.1536221064523</v>
      </c>
      <c r="C27" s="2">
        <f>(C23-C25-C26)/365</f>
        <v>171.21891189000442</v>
      </c>
      <c r="D27" s="2">
        <f>(D23-D25-D26)/365</f>
        <v>238.05481493621187</v>
      </c>
      <c r="E27" s="2">
        <f>(E23-E25-E26)/365</f>
        <v>183.73457129192906</v>
      </c>
    </row>
    <row r="28" spans="1:6" ht="35.1" customHeight="1" x14ac:dyDescent="0.25">
      <c r="A28" s="10" t="s">
        <v>10</v>
      </c>
      <c r="B28" s="2">
        <f>ROUND(B27/(1-$C$5),2)</f>
        <v>237.73</v>
      </c>
      <c r="C28" s="2">
        <f>ROUND(C27/(1-$C$5),2)</f>
        <v>181.59</v>
      </c>
      <c r="D28" s="2">
        <f>ROUND(D27/(1-$C$5),2)</f>
        <v>252.47</v>
      </c>
      <c r="E28" s="2">
        <f>ROUND(E27/(1-$C$5),2)</f>
        <v>194.86</v>
      </c>
    </row>
    <row r="29" spans="1:6" ht="39.9" customHeight="1" x14ac:dyDescent="0.25">
      <c r="A29" s="14" t="s">
        <v>24</v>
      </c>
      <c r="B29" s="18">
        <f>ROUND(B28,2)</f>
        <v>237.73</v>
      </c>
      <c r="C29" s="18">
        <f>ROUND(C28,2)</f>
        <v>181.59</v>
      </c>
      <c r="D29" s="18">
        <f>ROUND(D28,2)</f>
        <v>252.47</v>
      </c>
      <c r="E29" s="18">
        <f>ROUND(E28,2)</f>
        <v>194.86</v>
      </c>
    </row>
    <row r="31" spans="1:6" ht="35.1" customHeight="1" x14ac:dyDescent="0.25">
      <c r="A31" s="21" t="s">
        <v>19</v>
      </c>
      <c r="B31" s="6"/>
      <c r="C31" s="3"/>
      <c r="D31" s="13" t="s">
        <v>2</v>
      </c>
      <c r="E31" s="4"/>
    </row>
    <row r="32" spans="1:6" ht="35.1" customHeight="1" x14ac:dyDescent="0.3">
      <c r="A32" s="7"/>
      <c r="B32" s="11" t="s">
        <v>4</v>
      </c>
      <c r="C32" s="11" t="s">
        <v>5</v>
      </c>
      <c r="D32" s="11" t="s">
        <v>6</v>
      </c>
      <c r="E32" s="11" t="s">
        <v>7</v>
      </c>
    </row>
    <row r="33" spans="1:6" ht="35.1" customHeight="1" x14ac:dyDescent="0.25">
      <c r="A33" s="8" t="s">
        <v>37</v>
      </c>
      <c r="B33" s="9">
        <v>582042</v>
      </c>
      <c r="C33" s="9">
        <v>558486</v>
      </c>
      <c r="D33" s="9">
        <v>547240</v>
      </c>
      <c r="E33" s="9">
        <v>537306</v>
      </c>
    </row>
    <row r="34" spans="1:6" ht="35.1" customHeight="1" x14ac:dyDescent="0.25">
      <c r="A34" s="8" t="s">
        <v>15</v>
      </c>
      <c r="B34" s="26" t="s">
        <v>18</v>
      </c>
      <c r="C34" s="27" t="s">
        <v>1</v>
      </c>
      <c r="D34" s="27" t="s">
        <v>39</v>
      </c>
      <c r="E34" s="27" t="s">
        <v>16</v>
      </c>
      <c r="F34" s="28"/>
    </row>
    <row r="35" spans="1:6" ht="39.9" customHeight="1" x14ac:dyDescent="0.25">
      <c r="A35" s="8" t="s">
        <v>38</v>
      </c>
      <c r="B35" s="1">
        <v>134195.33813298272</v>
      </c>
      <c r="C35" s="1">
        <v>142705.37558321271</v>
      </c>
      <c r="D35" s="1">
        <v>107130.77704810332</v>
      </c>
      <c r="E35" s="1">
        <v>111680.51665094525</v>
      </c>
      <c r="F35" s="28"/>
    </row>
    <row r="36" spans="1:6" ht="35.1" customHeight="1" x14ac:dyDescent="0.25">
      <c r="A36" s="8" t="s">
        <v>8</v>
      </c>
      <c r="B36" s="1">
        <v>3198</v>
      </c>
      <c r="C36" s="1">
        <v>3198</v>
      </c>
      <c r="D36" s="1">
        <v>3198</v>
      </c>
      <c r="E36" s="1">
        <v>3198</v>
      </c>
    </row>
    <row r="37" spans="1:6" ht="35.1" customHeight="1" x14ac:dyDescent="0.25">
      <c r="A37" s="8" t="s">
        <v>9</v>
      </c>
      <c r="B37" s="2">
        <f>(B33-B35-B36)/365</f>
        <v>1218.2155119644308</v>
      </c>
      <c r="C37" s="2">
        <f>(C33-C35-C36)/365</f>
        <v>1130.3633545665405</v>
      </c>
      <c r="D37" s="2">
        <f>(D33-D35-D36)/365</f>
        <v>1197.0170491832785</v>
      </c>
      <c r="E37" s="2">
        <f>(E33-E35-E36)/365</f>
        <v>1157.335570819328</v>
      </c>
    </row>
    <row r="38" spans="1:6" ht="35.1" customHeight="1" x14ac:dyDescent="0.25">
      <c r="A38" s="10" t="s">
        <v>10</v>
      </c>
      <c r="B38" s="2">
        <f>ROUND(B37/(1-$C$5),2)</f>
        <v>1291.99</v>
      </c>
      <c r="C38" s="2">
        <f>ROUND(C37/(1-$C$5),2)</f>
        <v>1198.82</v>
      </c>
      <c r="D38" s="2">
        <f>ROUND(D37/(1-$C$5),2)</f>
        <v>1269.51</v>
      </c>
      <c r="E38" s="2">
        <f>ROUND(E37/(1-$C$5),2)</f>
        <v>1227.42</v>
      </c>
    </row>
    <row r="39" spans="1:6" ht="39.9" customHeight="1" x14ac:dyDescent="0.25">
      <c r="A39" s="14" t="s">
        <v>25</v>
      </c>
      <c r="B39" s="18">
        <f>ROUND(B38,2)</f>
        <v>1291.99</v>
      </c>
      <c r="C39" s="18">
        <f>ROUND(C38,2)</f>
        <v>1198.82</v>
      </c>
      <c r="D39" s="18">
        <f>ROUND(D38,2)</f>
        <v>1269.51</v>
      </c>
      <c r="E39" s="18">
        <f>ROUND(E38,2)</f>
        <v>1227.42</v>
      </c>
    </row>
    <row r="41" spans="1:6" ht="13.8" x14ac:dyDescent="0.3">
      <c r="B41" s="25"/>
      <c r="C41" s="25"/>
      <c r="D41" s="25"/>
      <c r="E41" s="25"/>
    </row>
  </sheetData>
  <mergeCells count="8">
    <mergeCell ref="A1:C1"/>
    <mergeCell ref="A6:C6"/>
    <mergeCell ref="A7:C7"/>
    <mergeCell ref="A8:C8"/>
    <mergeCell ref="A9:C9"/>
    <mergeCell ref="A5:B5"/>
    <mergeCell ref="A4:C4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MOPR Price Calculations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PJM User</dc:creator>
  <cp:lastModifiedBy>Bernstein, Jared</cp:lastModifiedBy>
  <cp:lastPrinted>2013-02-12T13:16:30Z</cp:lastPrinted>
  <dcterms:created xsi:type="dcterms:W3CDTF">2007-01-26T13:56:48Z</dcterms:created>
  <dcterms:modified xsi:type="dcterms:W3CDTF">2015-03-13T15:26:51Z</dcterms:modified>
</cp:coreProperties>
</file>