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maJR\AppData\Roaming\Stellent\SyndicationCache\PRD\EB3658CC\"/>
    </mc:Choice>
  </mc:AlternateContent>
  <xr:revisionPtr revIDLastSave="0" documentId="13_ncr:1_{7EA3C579-A064-4B3E-B53A-CE7DA3E51A29}" xr6:coauthVersionLast="41" xr6:coauthVersionMax="44" xr10:uidLastSave="{00000000-0000-0000-0000-000000000000}"/>
  <bookViews>
    <workbookView xWindow="-24120" yWindow="-5370" windowWidth="24240" windowHeight="13140" xr2:uid="{CCBB74E7-02F5-48AE-97A2-0ACF9961DABA}"/>
  </bookViews>
  <sheets>
    <sheet name="ADIT Schedule_ACE" sheetId="1" r:id="rId1"/>
  </sheets>
  <definedNames>
    <definedName name="_xlnm._FilterDatabase" localSheetId="0" hidden="1">'ADIT Schedule_ACE'!$B$7:$O$86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1" l="1"/>
  <c r="H86" i="1"/>
  <c r="F86" i="1"/>
  <c r="F68" i="1"/>
  <c r="F49" i="1"/>
  <c r="J49" i="1" l="1"/>
  <c r="I49" i="1"/>
  <c r="H49" i="1"/>
  <c r="K28" i="1"/>
  <c r="B72" i="1" l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62" i="1"/>
  <c r="B63" i="1" s="1"/>
  <c r="B64" i="1" s="1"/>
  <c r="B65" i="1" s="1"/>
  <c r="B66" i="1" s="1"/>
  <c r="B67" i="1" s="1"/>
  <c r="B68" i="1" s="1"/>
  <c r="B54" i="1"/>
  <c r="B55" i="1" s="1"/>
  <c r="B56" i="1" s="1"/>
  <c r="B57" i="1" s="1"/>
  <c r="B58" i="1" s="1"/>
  <c r="B59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D93" i="1"/>
  <c r="D97" i="1" s="1"/>
  <c r="M88" i="1"/>
  <c r="K67" i="1"/>
  <c r="K66" i="1"/>
  <c r="K65" i="1"/>
  <c r="K59" i="1"/>
  <c r="K58" i="1"/>
  <c r="K57" i="1"/>
  <c r="K56" i="1"/>
  <c r="K55" i="1"/>
  <c r="K54" i="1"/>
  <c r="K43" i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K30" i="1"/>
  <c r="K32" i="1"/>
  <c r="K36" i="1"/>
  <c r="K35" i="1"/>
  <c r="K37" i="1"/>
  <c r="K40" i="1"/>
  <c r="K33" i="1"/>
  <c r="K17" i="1"/>
  <c r="K73" i="1"/>
  <c r="K13" i="1"/>
  <c r="K24" i="1"/>
  <c r="K29" i="1"/>
  <c r="K11" i="1"/>
  <c r="K15" i="1"/>
  <c r="K16" i="1"/>
  <c r="K48" i="1"/>
  <c r="K72" i="1"/>
  <c r="K78" i="1"/>
  <c r="K10" i="1"/>
  <c r="K25" i="1"/>
  <c r="K26" i="1"/>
  <c r="K20" i="1"/>
  <c r="K61" i="1"/>
  <c r="I68" i="1"/>
  <c r="K77" i="1"/>
  <c r="K62" i="1"/>
  <c r="K12" i="1"/>
  <c r="K22" i="1"/>
  <c r="K27" i="1"/>
  <c r="K47" i="1"/>
  <c r="K63" i="1"/>
  <c r="K19" i="1"/>
  <c r="K31" i="1"/>
  <c r="K39" i="1"/>
  <c r="K64" i="1"/>
  <c r="K85" i="1"/>
  <c r="K34" i="1"/>
  <c r="K45" i="1"/>
  <c r="I86" i="1"/>
  <c r="K18" i="1"/>
  <c r="H68" i="1"/>
  <c r="K53" i="1"/>
  <c r="K14" i="1"/>
  <c r="K21" i="1"/>
  <c r="K23" i="1"/>
  <c r="K46" i="1"/>
  <c r="K38" i="1"/>
  <c r="K42" i="1"/>
  <c r="K44" i="1"/>
  <c r="J86" i="1"/>
  <c r="K74" i="1"/>
  <c r="K76" i="1"/>
  <c r="K80" i="1"/>
  <c r="K81" i="1"/>
  <c r="K83" i="1"/>
  <c r="K84" i="1"/>
  <c r="K41" i="1"/>
  <c r="K75" i="1"/>
  <c r="K79" i="1"/>
  <c r="K82" i="1"/>
  <c r="K49" i="1" l="1"/>
  <c r="K71" i="1"/>
  <c r="K86" i="1" s="1"/>
  <c r="O86" i="1" s="1"/>
  <c r="K68" i="1"/>
  <c r="O68" i="1" s="1"/>
  <c r="I88" i="1"/>
  <c r="J68" i="1"/>
  <c r="J88" i="1" l="1"/>
  <c r="O49" i="1"/>
  <c r="O88" i="1" s="1"/>
  <c r="H88" i="1"/>
  <c r="K88" i="1" l="1"/>
</calcChain>
</file>

<file path=xl/sharedStrings.xml><?xml version="1.0" encoding="utf-8"?>
<sst xmlns="http://schemas.openxmlformats.org/spreadsheetml/2006/main" count="163" uniqueCount="119">
  <si>
    <t>Atlantic City Electric ("ACE")</t>
  </si>
  <si>
    <t>Line</t>
  </si>
  <si>
    <t>Detailed Description</t>
  </si>
  <si>
    <t>Description</t>
  </si>
  <si>
    <t>Total
ADIT</t>
  </si>
  <si>
    <t>FERC Account 190 - Non-Current</t>
  </si>
  <si>
    <t>Accrued Liability - Benefits</t>
  </si>
  <si>
    <t>Accrued Liability - Bodily Injuries</t>
  </si>
  <si>
    <t>Accrued Liability - Bonuses &amp; Incentives</t>
  </si>
  <si>
    <t>Accrued Liability - Environmental</t>
  </si>
  <si>
    <t>Accrued Liability - Other</t>
  </si>
  <si>
    <t>Accrued Liability - Other Incentive Plans</t>
  </si>
  <si>
    <t>Accrued Liability - Payroll Taxes AIP</t>
  </si>
  <si>
    <t>Accrued Liability - Retention</t>
  </si>
  <si>
    <t>Accrued Liability - Severance</t>
  </si>
  <si>
    <t>Accrued Liability - Vacation</t>
  </si>
  <si>
    <t>Accrued Liability - Worker's Compensation</t>
  </si>
  <si>
    <t>Allowance for Doubtful Accounts</t>
  </si>
  <si>
    <t>ASC 712 OPEB Obligation</t>
  </si>
  <si>
    <t>Asset Retirement Obligation</t>
  </si>
  <si>
    <t>Deferred Compensation Plan</t>
  </si>
  <si>
    <t>FASB 112 Liability</t>
  </si>
  <si>
    <t>Long-term Incentive Plans</t>
  </si>
  <si>
    <t>Management Retention Incentive Plan</t>
  </si>
  <si>
    <t>Non-Pension Post Retirement Benefit Obligation</t>
  </si>
  <si>
    <t>Regulatory Liability - BGS Deferral</t>
  </si>
  <si>
    <t>Regulatory Liability - Deferred MTC Tax Revenue</t>
  </si>
  <si>
    <t>Regulatory Liability - DRI Over Recovery</t>
  </si>
  <si>
    <t>Regulatory Liability - Generation Deferral</t>
  </si>
  <si>
    <t>Regulatory Liability - NJ Lifeline</t>
  </si>
  <si>
    <t>Regulatory Liability - Other</t>
  </si>
  <si>
    <t>Regulatory Liability - SBC Unbilled Deferral</t>
  </si>
  <si>
    <t>Regulatory Liability - Solar Renewable Energy</t>
  </si>
  <si>
    <t>Regulatory Liability - Transmission Deferral</t>
  </si>
  <si>
    <t>Regulatory Liability - Transmission Unbilled Deferral</t>
  </si>
  <si>
    <t>Regulatory Liability - Uncollectible Deferral</t>
  </si>
  <si>
    <t>Regulatory Liability - Universal Service Fund</t>
  </si>
  <si>
    <t>Sales &amp; Use Tax Reserve</t>
  </si>
  <si>
    <t>State Net Operating Loss Carryforward</t>
  </si>
  <si>
    <t>NJ AMA Credit</t>
  </si>
  <si>
    <t>Unamortized Investment Tax Credits</t>
  </si>
  <si>
    <t>Other 190</t>
  </si>
  <si>
    <t>FAS 109 - Regulatory Liability</t>
  </si>
  <si>
    <t>Total FERC Account 190</t>
  </si>
  <si>
    <t>FERC Account 282 - Property</t>
  </si>
  <si>
    <t>Powertax Plant - Fed</t>
  </si>
  <si>
    <t>Plant Deferred Taxes - FAS 109</t>
  </si>
  <si>
    <t>Powertax CIAC - Fed</t>
  </si>
  <si>
    <t>CIAC</t>
  </si>
  <si>
    <t>Powertax AFUDC Equity - Fed</t>
  </si>
  <si>
    <t>AFUDC Equity</t>
  </si>
  <si>
    <t>Powertax Flow-through - Fed</t>
  </si>
  <si>
    <t>Plant Deferred Taxes - Flow-through</t>
  </si>
  <si>
    <t>Non Powertax Plant - Fed</t>
  </si>
  <si>
    <t>Non Powertax CWIP - Fed</t>
  </si>
  <si>
    <t>Non Powertax AFUDC Equity CWIP - Fed</t>
  </si>
  <si>
    <t>Powertax Plant - NJ</t>
  </si>
  <si>
    <t>Powertax CIAC - NJ</t>
  </si>
  <si>
    <t>Powertax AFUDC Equity - NJ</t>
  </si>
  <si>
    <t>Powertax Flow-through - NJ</t>
  </si>
  <si>
    <t>Non Powertax Plant - NJ</t>
  </si>
  <si>
    <t>Non Powertax CWIP - NJ</t>
  </si>
  <si>
    <t>Non Powertax AFUDC Equity CWIP - NJ</t>
  </si>
  <si>
    <t>Total FERC Account 282</t>
  </si>
  <si>
    <t>FERC Account 283 - Non-Current</t>
  </si>
  <si>
    <t>Allowance for Excess Material</t>
  </si>
  <si>
    <t>Deferred Cloud Implementation Costs</t>
  </si>
  <si>
    <t>Other Deferred Debits</t>
  </si>
  <si>
    <t>Pension Asset</t>
  </si>
  <si>
    <t>Regulatory Asset - Accrued Vacation</t>
  </si>
  <si>
    <t>Regulatory Asset - Asset Retirement Obligation</t>
  </si>
  <si>
    <t>Regulatory Asset - Clean Energy Deferral</t>
  </si>
  <si>
    <t>Regulatory Asset - Electric Transmission Formula True-up</t>
  </si>
  <si>
    <t>Regulatory Asset - NGC Deferral</t>
  </si>
  <si>
    <t>Regulatory Asset - NJ Base Rates</t>
  </si>
  <si>
    <t>Regulatory Asset - Other</t>
  </si>
  <si>
    <t>Regulatory Asset - RSCP Deferral</t>
  </si>
  <si>
    <t>Regulatory Asset - Solar Renewable Energy</t>
  </si>
  <si>
    <t>Regulatory Asset - Stranded Costs</t>
  </si>
  <si>
    <t>Renewable Energy Credits</t>
  </si>
  <si>
    <t>Unamortized Loss on Reacquired Debt</t>
  </si>
  <si>
    <t>Total FERC Account 283</t>
  </si>
  <si>
    <t>Grand Total</t>
  </si>
  <si>
    <t>Marginal Tax Rates</t>
  </si>
  <si>
    <t>Federal</t>
  </si>
  <si>
    <t>Federal Tax on State Taxes</t>
  </si>
  <si>
    <t>New Jersey</t>
  </si>
  <si>
    <t>Other</t>
  </si>
  <si>
    <t>Total</t>
  </si>
  <si>
    <t>Accrued Benefits</t>
  </si>
  <si>
    <t>Accrued Worker's Compensation</t>
  </si>
  <si>
    <t>Accrued Bonuses &amp; Incentives</t>
  </si>
  <si>
    <t>Accrued Environmental Liability</t>
  </si>
  <si>
    <t>Accrued Other Expenses</t>
  </si>
  <si>
    <t>Accrued Payroll Taxes - AIP</t>
  </si>
  <si>
    <t>Accrued Retention</t>
  </si>
  <si>
    <t>Accrued Severance</t>
  </si>
  <si>
    <t>Accrued Vacation</t>
  </si>
  <si>
    <t>Accrued OPEB</t>
  </si>
  <si>
    <t>Deferred Compensation</t>
  </si>
  <si>
    <t>Long-term Incentive Plan</t>
  </si>
  <si>
    <t>Regulatory Liability</t>
  </si>
  <si>
    <t>Charitable Contribution Carryforward</t>
  </si>
  <si>
    <t>Unamortized Investment Tax Credit</t>
  </si>
  <si>
    <t>Materials Reserve</t>
  </si>
  <si>
    <t>Regulatory Asset</t>
  </si>
  <si>
    <t>Regulatory Asset - FERC Transmission True-up</t>
  </si>
  <si>
    <t>State Net Operating Loss Carryforward - NJ</t>
  </si>
  <si>
    <t>Charitable Contribution Carryforward - NJ</t>
  </si>
  <si>
    <t>Merger Commitments</t>
  </si>
  <si>
    <t>Accumulated Deferred Income Taxes Supplemental Work Paper</t>
  </si>
  <si>
    <t>For the Year Ended: December 31, 2019</t>
  </si>
  <si>
    <t>Accumulated Deferred Income Taxes (December 31, 2019)</t>
  </si>
  <si>
    <t>ADIT 
Federal</t>
  </si>
  <si>
    <t>Gross Timing 
Difference</t>
  </si>
  <si>
    <t>ADIT
Federal Tax on State Taxes</t>
  </si>
  <si>
    <t>ADIT 
New Jersey</t>
  </si>
  <si>
    <t>FERC 
Form 1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</si>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</sst>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0" fontId="4" fillId="0" borderId="0" xfId="3" applyNumberFormat="1" applyFont="1"/>
    <xf numFmtId="164" fontId="4" fillId="0" borderId="0" xfId="2" applyNumberFormat="1" applyFont="1"/>
    <xf numFmtId="165" fontId="4" fillId="0" borderId="0" xfId="1" applyNumberFormat="1" applyFont="1"/>
    <xf numFmtId="164" fontId="4" fillId="2" borderId="0" xfId="2" applyNumberFormat="1" applyFont="1" applyFill="1"/>
    <xf numFmtId="44" fontId="4" fillId="0" borderId="0" xfId="0" applyNumberFormat="1" applyFont="1"/>
    <xf numFmtId="164" fontId="3" fillId="0" borderId="1" xfId="2" applyNumberFormat="1" applyFont="1" applyBorder="1"/>
    <xf numFmtId="164" fontId="4" fillId="0" borderId="0" xfId="0" applyNumberFormat="1" applyFont="1"/>
    <xf numFmtId="164" fontId="3" fillId="0" borderId="2" xfId="2" applyNumberFormat="1" applyFont="1" applyBorder="1"/>
    <xf numFmtId="165" fontId="4" fillId="0" borderId="0" xfId="0" applyNumberFormat="1" applyFont="1"/>
    <xf numFmtId="0" fontId="3" fillId="0" borderId="3" xfId="0" applyFont="1" applyBorder="1"/>
    <xf numFmtId="10" fontId="3" fillId="0" borderId="1" xfId="0" applyNumberFormat="1" applyFont="1" applyBorder="1"/>
    <xf numFmtId="0" fontId="3" fillId="0" borderId="0" xfId="0" applyFont="1" applyFill="1"/>
    <xf numFmtId="0" fontId="5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0" fontId="3" fillId="0" borderId="0" xfId="0" applyNumberFormat="1" applyFont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165" fontId="3" fillId="0" borderId="7" xfId="1" applyNumberFormat="1" applyFont="1" applyFill="1" applyBorder="1" applyAlignment="1">
      <alignment horizontal="center" wrapText="1"/>
    </xf>
    <xf numFmtId="165" fontId="3" fillId="0" borderId="7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wrapText="1"/>
    </xf>
    <xf numFmtId="165" fontId="4" fillId="2" borderId="0" xfId="1" applyNumberFormat="1" applyFont="1" applyFill="1"/>
    <xf numFmtId="164" fontId="3" fillId="0" borderId="0" xfId="2" applyNumberFormat="1" applyFont="1" applyBorder="1"/>
    <xf numFmtId="164" fontId="3" fillId="0" borderId="7" xfId="2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2" xfId="4" xr:uid="{5E37CCF6-6F53-4FE0-A949-6D669B9DDE8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3"></Relationship><Relationship Target="theme/theme1.xml" Type="http://schemas.openxmlformats.org/officeDocument/2006/relationships/theme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5"></Relationship><Relationship Target="sharedStrings.xml" Type="http://schemas.openxmlformats.org/officeDocument/2006/relationships/sharedString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D590-C5A0-4F15-84F3-AA8059ECBD8F}">
  <sheetPr>
    <tabColor theme="8" tint="0.79998168889431442"/>
    <pageSetUpPr fitToPage="1"/>
  </sheetPr>
  <dimension ref="A1:Q97"/>
  <sheetViews>
    <sheetView tabSelected="1" topLeftCell="C1" zoomScale="80" zoomScaleNormal="80" workbookViewId="0">
      <selection activeCell="N19" sqref="N19"/>
    </sheetView>
  </sheetViews>
  <sheetFormatPr defaultRowHeight="12.75" x14ac:dyDescent="0.2"/>
  <cols>
    <col min="1" max="1" width="2.85546875" style="3" customWidth="1"/>
    <col min="2" max="2" width="9.140625" style="2"/>
    <col min="3" max="3" width="63.7109375" style="3" bestFit="1" customWidth="1"/>
    <col min="4" max="4" width="49.42578125" style="3" bestFit="1" customWidth="1"/>
    <col min="5" max="5" width="2.7109375" style="3" customWidth="1"/>
    <col min="6" max="6" width="17.85546875" style="3" customWidth="1"/>
    <col min="7" max="7" width="2.7109375" style="3" customWidth="1"/>
    <col min="8" max="11" width="17.85546875" style="3" customWidth="1"/>
    <col min="12" max="12" width="3.5703125" style="3" customWidth="1"/>
    <col min="13" max="13" width="16.85546875" style="3" customWidth="1"/>
    <col min="14" max="14" width="2.7109375" style="3" customWidth="1"/>
    <col min="15" max="15" width="16.140625" style="3" customWidth="1"/>
    <col min="16" max="16" width="9.140625" style="3"/>
    <col min="17" max="17" width="16.28515625" style="3" bestFit="1" customWidth="1"/>
    <col min="18" max="16384" width="9.140625" style="3"/>
  </cols>
  <sheetData>
    <row r="1" spans="1:15" x14ac:dyDescent="0.2">
      <c r="A1" s="1" t="s">
        <v>0</v>
      </c>
    </row>
    <row r="2" spans="1:15" x14ac:dyDescent="0.2">
      <c r="A2" s="15" t="s">
        <v>110</v>
      </c>
    </row>
    <row r="3" spans="1:15" x14ac:dyDescent="0.2">
      <c r="A3" s="15" t="s">
        <v>111</v>
      </c>
    </row>
    <row r="4" spans="1:15" x14ac:dyDescent="0.2">
      <c r="A4" s="15"/>
    </row>
    <row r="5" spans="1:15" x14ac:dyDescent="0.2">
      <c r="J5" s="4"/>
    </row>
    <row r="6" spans="1:15" x14ac:dyDescent="0.2">
      <c r="F6" s="20" t="s">
        <v>112</v>
      </c>
      <c r="G6" s="21"/>
      <c r="H6" s="21"/>
      <c r="I6" s="21"/>
      <c r="J6" s="21"/>
      <c r="K6" s="22"/>
      <c r="L6" s="23"/>
    </row>
    <row r="7" spans="1:15" ht="38.25" x14ac:dyDescent="0.2">
      <c r="B7" s="17" t="s">
        <v>1</v>
      </c>
      <c r="C7" s="13" t="s">
        <v>2</v>
      </c>
      <c r="D7" s="13" t="s">
        <v>3</v>
      </c>
      <c r="E7" s="13"/>
      <c r="F7" s="24" t="s">
        <v>114</v>
      </c>
      <c r="G7" s="13"/>
      <c r="H7" s="24" t="s">
        <v>113</v>
      </c>
      <c r="I7" s="24" t="s">
        <v>116</v>
      </c>
      <c r="J7" s="24" t="s">
        <v>115</v>
      </c>
      <c r="K7" s="18" t="s">
        <v>4</v>
      </c>
      <c r="L7" s="1"/>
      <c r="M7" s="25" t="s">
        <v>117</v>
      </c>
      <c r="N7" s="27"/>
      <c r="O7" s="26" t="s">
        <v>118</v>
      </c>
    </row>
    <row r="9" spans="1:15" x14ac:dyDescent="0.2">
      <c r="C9" s="16" t="s">
        <v>5</v>
      </c>
    </row>
    <row r="10" spans="1:15" x14ac:dyDescent="0.2">
      <c r="B10" s="2">
        <v>1</v>
      </c>
      <c r="C10" s="3" t="s">
        <v>6</v>
      </c>
      <c r="D10" s="3" t="s">
        <v>89</v>
      </c>
      <c r="F10" s="5">
        <v>2432910.9700000002</v>
      </c>
      <c r="H10" s="5">
        <v>510911.30370000005</v>
      </c>
      <c r="I10" s="5">
        <v>218961.98730000001</v>
      </c>
      <c r="J10" s="5">
        <v>-45982.017333000003</v>
      </c>
      <c r="K10" s="5">
        <f t="shared" ref="K10:K48" si="0">SUM(H10:J10)</f>
        <v>683891.27366700012</v>
      </c>
      <c r="L10" s="6"/>
      <c r="M10" s="6"/>
      <c r="N10" s="6"/>
    </row>
    <row r="11" spans="1:15" x14ac:dyDescent="0.2">
      <c r="B11" s="2">
        <f>B10+1</f>
        <v>2</v>
      </c>
      <c r="C11" s="3" t="s">
        <v>7</v>
      </c>
      <c r="D11" s="3" t="s">
        <v>90</v>
      </c>
      <c r="F11" s="6">
        <v>4290750.42</v>
      </c>
      <c r="G11" s="6"/>
      <c r="H11" s="6">
        <v>901057.5882</v>
      </c>
      <c r="I11" s="6">
        <v>386167.53779999999</v>
      </c>
      <c r="J11" s="6">
        <v>-81095.182937999998</v>
      </c>
      <c r="K11" s="6">
        <f t="shared" si="0"/>
        <v>1206129.943062</v>
      </c>
      <c r="L11" s="6"/>
    </row>
    <row r="12" spans="1:15" x14ac:dyDescent="0.2">
      <c r="B12" s="2">
        <f t="shared" ref="B12:B48" si="1">B11+1</f>
        <v>3</v>
      </c>
      <c r="C12" s="3" t="s">
        <v>8</v>
      </c>
      <c r="D12" s="3" t="s">
        <v>91</v>
      </c>
      <c r="F12" s="6">
        <v>6660358.4400000004</v>
      </c>
      <c r="G12" s="6"/>
      <c r="H12" s="6">
        <v>1398675.2724000001</v>
      </c>
      <c r="I12" s="6">
        <v>599432.25959999999</v>
      </c>
      <c r="J12" s="6">
        <v>-125880.77451599999</v>
      </c>
      <c r="K12" s="6">
        <f t="shared" si="0"/>
        <v>1872226.7574840002</v>
      </c>
      <c r="L12" s="6"/>
    </row>
    <row r="13" spans="1:15" x14ac:dyDescent="0.2">
      <c r="B13" s="2">
        <f t="shared" si="1"/>
        <v>4</v>
      </c>
      <c r="C13" s="3" t="s">
        <v>9</v>
      </c>
      <c r="D13" s="3" t="s">
        <v>92</v>
      </c>
      <c r="F13" s="6">
        <v>1372803.8599999999</v>
      </c>
      <c r="G13" s="6"/>
      <c r="H13" s="6">
        <v>288288.81059999997</v>
      </c>
      <c r="I13" s="6">
        <v>123552.34739999998</v>
      </c>
      <c r="J13" s="6">
        <v>-25945.992953999994</v>
      </c>
      <c r="K13" s="6">
        <f t="shared" si="0"/>
        <v>385895.16504599992</v>
      </c>
      <c r="L13" s="6"/>
    </row>
    <row r="14" spans="1:15" x14ac:dyDescent="0.2">
      <c r="B14" s="2">
        <f t="shared" si="1"/>
        <v>5</v>
      </c>
      <c r="C14" s="3" t="s">
        <v>10</v>
      </c>
      <c r="D14" s="3" t="s">
        <v>93</v>
      </c>
      <c r="F14" s="6">
        <v>7327826.7899999972</v>
      </c>
      <c r="G14" s="6"/>
      <c r="H14" s="6">
        <v>1538843.6258999994</v>
      </c>
      <c r="I14" s="6">
        <v>659504.41109999968</v>
      </c>
      <c r="J14" s="6">
        <v>-138495.92633099994</v>
      </c>
      <c r="K14" s="6">
        <f t="shared" si="0"/>
        <v>2059852.1106689991</v>
      </c>
      <c r="L14" s="6"/>
    </row>
    <row r="15" spans="1:15" x14ac:dyDescent="0.2">
      <c r="B15" s="2">
        <f t="shared" si="1"/>
        <v>6</v>
      </c>
      <c r="C15" s="3" t="s">
        <v>11</v>
      </c>
      <c r="D15" s="3" t="s">
        <v>91</v>
      </c>
      <c r="F15" s="6">
        <v>441079.86</v>
      </c>
      <c r="G15" s="6"/>
      <c r="H15" s="6">
        <v>92626.770599999989</v>
      </c>
      <c r="I15" s="6">
        <v>39697.187399999995</v>
      </c>
      <c r="J15" s="6">
        <v>-8336.4093539999994</v>
      </c>
      <c r="K15" s="6">
        <f t="shared" si="0"/>
        <v>123987.54864599998</v>
      </c>
      <c r="L15" s="6"/>
    </row>
    <row r="16" spans="1:15" x14ac:dyDescent="0.2">
      <c r="B16" s="2">
        <f t="shared" si="1"/>
        <v>7</v>
      </c>
      <c r="C16" s="3" t="s">
        <v>12</v>
      </c>
      <c r="D16" s="3" t="s">
        <v>94</v>
      </c>
      <c r="F16" s="6">
        <v>443655.54</v>
      </c>
      <c r="G16" s="6"/>
      <c r="H16" s="6">
        <v>93167.66339999999</v>
      </c>
      <c r="I16" s="6">
        <v>39928.998599999999</v>
      </c>
      <c r="J16" s="6">
        <v>-8385.0897059999988</v>
      </c>
      <c r="K16" s="6">
        <f t="shared" si="0"/>
        <v>124711.57229399998</v>
      </c>
      <c r="L16" s="6"/>
    </row>
    <row r="17" spans="2:12" x14ac:dyDescent="0.2">
      <c r="B17" s="2">
        <f t="shared" si="1"/>
        <v>8</v>
      </c>
      <c r="C17" s="3" t="s">
        <v>13</v>
      </c>
      <c r="D17" s="3" t="s">
        <v>95</v>
      </c>
      <c r="F17" s="6">
        <v>73888.89</v>
      </c>
      <c r="G17" s="6"/>
      <c r="H17" s="6">
        <v>15516.6669</v>
      </c>
      <c r="I17" s="6">
        <v>6650.0000999999993</v>
      </c>
      <c r="J17" s="6">
        <v>-1396.5000209999998</v>
      </c>
      <c r="K17" s="6">
        <f t="shared" si="0"/>
        <v>20770.166979000001</v>
      </c>
      <c r="L17" s="6"/>
    </row>
    <row r="18" spans="2:12" x14ac:dyDescent="0.2">
      <c r="B18" s="2">
        <f t="shared" si="1"/>
        <v>9</v>
      </c>
      <c r="C18" s="3" t="s">
        <v>14</v>
      </c>
      <c r="D18" s="3" t="s">
        <v>96</v>
      </c>
      <c r="F18" s="6">
        <v>474011.53</v>
      </c>
      <c r="G18" s="6"/>
      <c r="H18" s="6">
        <v>99542.421300000002</v>
      </c>
      <c r="I18" s="6">
        <v>42661.037700000001</v>
      </c>
      <c r="J18" s="6">
        <v>-8958.8179170000003</v>
      </c>
      <c r="K18" s="6">
        <f t="shared" si="0"/>
        <v>133244.64108299999</v>
      </c>
      <c r="L18" s="6"/>
    </row>
    <row r="19" spans="2:12" x14ac:dyDescent="0.2">
      <c r="B19" s="2">
        <f t="shared" si="1"/>
        <v>10</v>
      </c>
      <c r="C19" s="3" t="s">
        <v>15</v>
      </c>
      <c r="D19" s="3" t="s">
        <v>97</v>
      </c>
      <c r="F19" s="6">
        <v>2530119.35</v>
      </c>
      <c r="G19" s="6"/>
      <c r="H19" s="6">
        <v>531325.06350000005</v>
      </c>
      <c r="I19" s="6">
        <v>227710.7415</v>
      </c>
      <c r="J19" s="6">
        <v>-47819.255714999999</v>
      </c>
      <c r="K19" s="6">
        <f t="shared" si="0"/>
        <v>711216.54928500007</v>
      </c>
      <c r="L19" s="6"/>
    </row>
    <row r="20" spans="2:12" x14ac:dyDescent="0.2">
      <c r="B20" s="2">
        <f t="shared" si="1"/>
        <v>11</v>
      </c>
      <c r="C20" s="3" t="s">
        <v>16</v>
      </c>
      <c r="D20" s="3" t="s">
        <v>90</v>
      </c>
      <c r="F20" s="6">
        <v>6323399.9100000001</v>
      </c>
      <c r="G20" s="6"/>
      <c r="H20" s="6">
        <v>1327913.9811</v>
      </c>
      <c r="I20" s="6">
        <v>569105.99190000002</v>
      </c>
      <c r="J20" s="6">
        <v>-119512.25829899999</v>
      </c>
      <c r="K20" s="6">
        <f t="shared" si="0"/>
        <v>1777507.7147009999</v>
      </c>
      <c r="L20" s="6"/>
    </row>
    <row r="21" spans="2:12" x14ac:dyDescent="0.2">
      <c r="B21" s="2">
        <f t="shared" si="1"/>
        <v>12</v>
      </c>
      <c r="C21" s="3" t="s">
        <v>17</v>
      </c>
      <c r="D21" s="3" t="s">
        <v>17</v>
      </c>
      <c r="F21" s="6">
        <v>18062850.699999999</v>
      </c>
      <c r="G21" s="6"/>
      <c r="H21" s="6">
        <v>3793198.6469999999</v>
      </c>
      <c r="I21" s="6">
        <v>1625656.5629999998</v>
      </c>
      <c r="J21" s="6">
        <v>-341387.87822999997</v>
      </c>
      <c r="K21" s="6">
        <f t="shared" si="0"/>
        <v>5077467.33177</v>
      </c>
      <c r="L21" s="6"/>
    </row>
    <row r="22" spans="2:12" x14ac:dyDescent="0.2">
      <c r="B22" s="2">
        <f t="shared" si="1"/>
        <v>13</v>
      </c>
      <c r="C22" s="3" t="s">
        <v>18</v>
      </c>
      <c r="D22" s="3" t="s">
        <v>98</v>
      </c>
      <c r="F22" s="6">
        <v>162942.44</v>
      </c>
      <c r="G22" s="6"/>
      <c r="H22" s="6">
        <v>34217.912400000001</v>
      </c>
      <c r="I22" s="6">
        <v>14664.819599999999</v>
      </c>
      <c r="J22" s="6">
        <v>-3079.6121159999998</v>
      </c>
      <c r="K22" s="6">
        <f t="shared" si="0"/>
        <v>45803.119884000007</v>
      </c>
      <c r="L22" s="6"/>
    </row>
    <row r="23" spans="2:12" x14ac:dyDescent="0.2">
      <c r="B23" s="2">
        <f t="shared" si="1"/>
        <v>14</v>
      </c>
      <c r="C23" s="3" t="s">
        <v>19</v>
      </c>
      <c r="D23" s="3" t="s">
        <v>19</v>
      </c>
      <c r="F23" s="6">
        <v>4103099.4800000004</v>
      </c>
      <c r="G23" s="6"/>
      <c r="H23" s="6">
        <v>861650.89080000005</v>
      </c>
      <c r="I23" s="6">
        <v>369278.95320000005</v>
      </c>
      <c r="J23" s="6">
        <v>-77548.580172000002</v>
      </c>
      <c r="K23" s="6">
        <f t="shared" si="0"/>
        <v>1153381.2638280001</v>
      </c>
      <c r="L23" s="6"/>
    </row>
    <row r="24" spans="2:12" x14ac:dyDescent="0.2">
      <c r="B24" s="2">
        <f t="shared" si="1"/>
        <v>15</v>
      </c>
      <c r="C24" s="3" t="s">
        <v>20</v>
      </c>
      <c r="D24" s="3" t="s">
        <v>99</v>
      </c>
      <c r="F24" s="6">
        <v>38676.67</v>
      </c>
      <c r="G24" s="6"/>
      <c r="H24" s="6">
        <v>8122.1006999999991</v>
      </c>
      <c r="I24" s="6">
        <v>3480.9002999999998</v>
      </c>
      <c r="J24" s="6">
        <v>-730.98906299999987</v>
      </c>
      <c r="K24" s="6">
        <f t="shared" si="0"/>
        <v>10872.011936999999</v>
      </c>
      <c r="L24" s="6"/>
    </row>
    <row r="25" spans="2:12" x14ac:dyDescent="0.2">
      <c r="B25" s="2">
        <f t="shared" si="1"/>
        <v>16</v>
      </c>
      <c r="C25" s="3" t="s">
        <v>21</v>
      </c>
      <c r="D25" s="3" t="s">
        <v>98</v>
      </c>
      <c r="F25" s="6">
        <v>242513.68</v>
      </c>
      <c r="G25" s="6"/>
      <c r="H25" s="6">
        <v>50927.872799999997</v>
      </c>
      <c r="I25" s="6">
        <v>21826.231199999998</v>
      </c>
      <c r="J25" s="6">
        <v>-4583.5085519999993</v>
      </c>
      <c r="K25" s="6">
        <f t="shared" si="0"/>
        <v>68170.595447999993</v>
      </c>
      <c r="L25" s="6"/>
    </row>
    <row r="26" spans="2:12" x14ac:dyDescent="0.2">
      <c r="B26" s="2">
        <f t="shared" si="1"/>
        <v>17</v>
      </c>
      <c r="C26" s="3" t="s">
        <v>22</v>
      </c>
      <c r="D26" s="3" t="s">
        <v>100</v>
      </c>
      <c r="F26" s="6">
        <v>21183.41</v>
      </c>
      <c r="G26" s="6"/>
      <c r="H26" s="6">
        <v>4448.5160999999998</v>
      </c>
      <c r="I26" s="6">
        <v>1906.5068999999999</v>
      </c>
      <c r="J26" s="6">
        <v>-400.36644899999993</v>
      </c>
      <c r="K26" s="6">
        <f t="shared" si="0"/>
        <v>5954.6565509999991</v>
      </c>
      <c r="L26" s="6"/>
    </row>
    <row r="27" spans="2:12" x14ac:dyDescent="0.2">
      <c r="B27" s="2">
        <f t="shared" si="1"/>
        <v>18</v>
      </c>
      <c r="C27" s="3" t="s">
        <v>23</v>
      </c>
      <c r="D27" s="3" t="s">
        <v>95</v>
      </c>
      <c r="F27" s="6">
        <v>8000.05</v>
      </c>
      <c r="G27" s="6"/>
      <c r="H27" s="6">
        <v>1680.0104999999999</v>
      </c>
      <c r="I27" s="6">
        <v>720.00450000000001</v>
      </c>
      <c r="J27" s="6">
        <v>-151.20094499999999</v>
      </c>
      <c r="K27" s="6">
        <f t="shared" si="0"/>
        <v>2248.8140549999998</v>
      </c>
      <c r="L27" s="6"/>
    </row>
    <row r="28" spans="2:12" x14ac:dyDescent="0.2">
      <c r="B28" s="2">
        <f t="shared" si="1"/>
        <v>19</v>
      </c>
      <c r="C28" s="3" t="s">
        <v>109</v>
      </c>
      <c r="D28" s="3" t="s">
        <v>109</v>
      </c>
      <c r="F28" s="6">
        <v>174169.89999999991</v>
      </c>
      <c r="G28" s="6"/>
      <c r="H28" s="6">
        <v>36575.678999999982</v>
      </c>
      <c r="I28" s="6">
        <v>15675.29099999999</v>
      </c>
      <c r="J28" s="6">
        <v>-3291.8111099999978</v>
      </c>
      <c r="K28" s="6">
        <f t="shared" si="0"/>
        <v>48959.158889999977</v>
      </c>
      <c r="L28" s="6"/>
    </row>
    <row r="29" spans="2:12" x14ac:dyDescent="0.2">
      <c r="B29" s="2">
        <f t="shared" si="1"/>
        <v>20</v>
      </c>
      <c r="C29" s="3" t="s">
        <v>24</v>
      </c>
      <c r="D29" s="3" t="s">
        <v>98</v>
      </c>
      <c r="F29" s="6">
        <v>17158184.370000001</v>
      </c>
      <c r="G29" s="6"/>
      <c r="H29" s="6">
        <v>3603218.7176999999</v>
      </c>
      <c r="I29" s="6">
        <v>1544236.5933000001</v>
      </c>
      <c r="J29" s="6">
        <v>-324289.68459299998</v>
      </c>
      <c r="K29" s="6">
        <f t="shared" si="0"/>
        <v>4823165.6264069993</v>
      </c>
      <c r="L29" s="6"/>
    </row>
    <row r="30" spans="2:12" x14ac:dyDescent="0.2">
      <c r="B30" s="2">
        <f t="shared" si="1"/>
        <v>21</v>
      </c>
      <c r="C30" s="3" t="s">
        <v>25</v>
      </c>
      <c r="D30" s="3" t="s">
        <v>101</v>
      </c>
      <c r="F30" s="6">
        <v>415423.62</v>
      </c>
      <c r="G30" s="6"/>
      <c r="H30" s="6">
        <v>87238.960200000001</v>
      </c>
      <c r="I30" s="6">
        <v>37388.125800000002</v>
      </c>
      <c r="J30" s="6">
        <v>-7851.5064179999999</v>
      </c>
      <c r="K30" s="6">
        <f t="shared" si="0"/>
        <v>116775.57958200001</v>
      </c>
      <c r="L30" s="6"/>
    </row>
    <row r="31" spans="2:12" x14ac:dyDescent="0.2">
      <c r="B31" s="2">
        <f t="shared" si="1"/>
        <v>22</v>
      </c>
      <c r="C31" s="3" t="s">
        <v>26</v>
      </c>
      <c r="D31" s="3" t="s">
        <v>101</v>
      </c>
      <c r="F31" s="6">
        <v>685826.72</v>
      </c>
      <c r="G31" s="6"/>
      <c r="H31" s="6">
        <v>144023.61119999998</v>
      </c>
      <c r="I31" s="6">
        <v>61724.404799999997</v>
      </c>
      <c r="J31" s="6">
        <v>-12962.125007999999</v>
      </c>
      <c r="K31" s="6">
        <f t="shared" si="0"/>
        <v>192785.89099199997</v>
      </c>
      <c r="L31" s="6"/>
    </row>
    <row r="32" spans="2:12" x14ac:dyDescent="0.2">
      <c r="B32" s="2">
        <f t="shared" si="1"/>
        <v>23</v>
      </c>
      <c r="C32" s="3" t="s">
        <v>27</v>
      </c>
      <c r="D32" s="3" t="s">
        <v>101</v>
      </c>
      <c r="F32" s="6">
        <v>4689723.7700000005</v>
      </c>
      <c r="G32" s="6"/>
      <c r="H32" s="6">
        <v>984841.99170000001</v>
      </c>
      <c r="I32" s="6">
        <v>422075.13930000004</v>
      </c>
      <c r="J32" s="6">
        <v>-88635.779253000001</v>
      </c>
      <c r="K32" s="6">
        <f t="shared" si="0"/>
        <v>1318281.3517470001</v>
      </c>
      <c r="L32" s="6"/>
    </row>
    <row r="33" spans="2:15" x14ac:dyDescent="0.2">
      <c r="B33" s="2">
        <f t="shared" si="1"/>
        <v>24</v>
      </c>
      <c r="C33" s="3" t="s">
        <v>28</v>
      </c>
      <c r="D33" s="3" t="s">
        <v>101</v>
      </c>
      <c r="F33" s="6">
        <v>11689493.08</v>
      </c>
      <c r="G33" s="6"/>
      <c r="H33" s="6">
        <v>2454793.5468000001</v>
      </c>
      <c r="I33" s="6">
        <v>1052054.3772</v>
      </c>
      <c r="J33" s="6">
        <v>-220931.41921199998</v>
      </c>
      <c r="K33" s="6">
        <f t="shared" si="0"/>
        <v>3285916.5047880001</v>
      </c>
      <c r="L33" s="6"/>
    </row>
    <row r="34" spans="2:15" x14ac:dyDescent="0.2">
      <c r="B34" s="2">
        <f t="shared" si="1"/>
        <v>25</v>
      </c>
      <c r="C34" s="3" t="s">
        <v>29</v>
      </c>
      <c r="D34" s="3" t="s">
        <v>101</v>
      </c>
      <c r="F34" s="6">
        <v>464603.74</v>
      </c>
      <c r="G34" s="6"/>
      <c r="H34" s="6">
        <v>97566.785399999993</v>
      </c>
      <c r="I34" s="6">
        <v>41814.336599999995</v>
      </c>
      <c r="J34" s="6">
        <v>-8781.0106859999978</v>
      </c>
      <c r="K34" s="6">
        <f t="shared" si="0"/>
        <v>130600.11131399998</v>
      </c>
      <c r="L34" s="6"/>
    </row>
    <row r="35" spans="2:15" x14ac:dyDescent="0.2">
      <c r="B35" s="2">
        <f t="shared" si="1"/>
        <v>26</v>
      </c>
      <c r="C35" s="3" t="s">
        <v>30</v>
      </c>
      <c r="D35" s="3" t="s">
        <v>101</v>
      </c>
      <c r="F35" s="6">
        <v>-24114453.131928105</v>
      </c>
      <c r="G35" s="6"/>
      <c r="H35" s="6">
        <v>-5064035.1577049019</v>
      </c>
      <c r="I35" s="6">
        <v>-2170300.7818735293</v>
      </c>
      <c r="J35" s="6">
        <v>455763.16419344116</v>
      </c>
      <c r="K35" s="6">
        <f t="shared" si="0"/>
        <v>-6778572.7753849896</v>
      </c>
      <c r="L35" s="6"/>
    </row>
    <row r="36" spans="2:15" x14ac:dyDescent="0.2">
      <c r="B36" s="2">
        <f t="shared" si="1"/>
        <v>27</v>
      </c>
      <c r="C36" s="3" t="s">
        <v>31</v>
      </c>
      <c r="D36" s="3" t="s">
        <v>101</v>
      </c>
      <c r="F36" s="6">
        <v>1573108.04</v>
      </c>
      <c r="G36" s="6"/>
      <c r="H36" s="6">
        <v>330352.68839999998</v>
      </c>
      <c r="I36" s="6">
        <v>141579.7236</v>
      </c>
      <c r="J36" s="6">
        <v>-29731.741955999998</v>
      </c>
      <c r="K36" s="6">
        <f t="shared" si="0"/>
        <v>442200.67004400003</v>
      </c>
      <c r="L36" s="6"/>
    </row>
    <row r="37" spans="2:15" x14ac:dyDescent="0.2">
      <c r="B37" s="2">
        <f t="shared" si="1"/>
        <v>28</v>
      </c>
      <c r="C37" s="3" t="s">
        <v>32</v>
      </c>
      <c r="D37" s="3" t="s">
        <v>101</v>
      </c>
      <c r="F37" s="6">
        <v>106687.69</v>
      </c>
      <c r="G37" s="6"/>
      <c r="H37" s="6">
        <v>22404.4149</v>
      </c>
      <c r="I37" s="6">
        <v>9601.8920999999991</v>
      </c>
      <c r="J37" s="6">
        <v>-2016.3973409999996</v>
      </c>
      <c r="K37" s="6">
        <f t="shared" si="0"/>
        <v>29989.909659000001</v>
      </c>
      <c r="L37" s="6"/>
    </row>
    <row r="38" spans="2:15" x14ac:dyDescent="0.2">
      <c r="B38" s="2">
        <f t="shared" si="1"/>
        <v>29</v>
      </c>
      <c r="C38" s="3" t="s">
        <v>33</v>
      </c>
      <c r="D38" s="3" t="s">
        <v>101</v>
      </c>
      <c r="F38" s="6">
        <v>273370.7</v>
      </c>
      <c r="G38" s="6"/>
      <c r="H38" s="6">
        <v>57407.847000000002</v>
      </c>
      <c r="I38" s="6">
        <v>24603.363000000001</v>
      </c>
      <c r="J38" s="6">
        <v>-5166.7062299999998</v>
      </c>
      <c r="K38" s="6">
        <f t="shared" si="0"/>
        <v>76844.50377000001</v>
      </c>
      <c r="L38" s="6"/>
    </row>
    <row r="39" spans="2:15" x14ac:dyDescent="0.2">
      <c r="B39" s="2">
        <f t="shared" si="1"/>
        <v>30</v>
      </c>
      <c r="C39" s="3" t="s">
        <v>34</v>
      </c>
      <c r="D39" s="3" t="s">
        <v>101</v>
      </c>
      <c r="F39" s="6">
        <v>1505866.08</v>
      </c>
      <c r="G39" s="6"/>
      <c r="H39" s="6">
        <v>316231.87680000003</v>
      </c>
      <c r="I39" s="6">
        <v>135527.9472</v>
      </c>
      <c r="J39" s="6">
        <v>-28460.868911999998</v>
      </c>
      <c r="K39" s="6">
        <f t="shared" si="0"/>
        <v>423298.95508800005</v>
      </c>
      <c r="L39" s="6"/>
    </row>
    <row r="40" spans="2:15" x14ac:dyDescent="0.2">
      <c r="B40" s="2">
        <f t="shared" si="1"/>
        <v>31</v>
      </c>
      <c r="C40" s="3" t="s">
        <v>35</v>
      </c>
      <c r="D40" s="3" t="s">
        <v>101</v>
      </c>
      <c r="F40" s="6">
        <v>7351733.8399999999</v>
      </c>
      <c r="G40" s="6"/>
      <c r="H40" s="6">
        <v>1543864.1063999999</v>
      </c>
      <c r="I40" s="6">
        <v>661656.04559999995</v>
      </c>
      <c r="J40" s="6">
        <v>-138947.76957599999</v>
      </c>
      <c r="K40" s="6">
        <f t="shared" si="0"/>
        <v>2066572.3824239997</v>
      </c>
      <c r="L40" s="6"/>
    </row>
    <row r="41" spans="2:15" x14ac:dyDescent="0.2">
      <c r="B41" s="2">
        <f t="shared" si="1"/>
        <v>32</v>
      </c>
      <c r="C41" s="3" t="s">
        <v>36</v>
      </c>
      <c r="D41" s="3" t="s">
        <v>101</v>
      </c>
      <c r="F41" s="6">
        <v>823972.7</v>
      </c>
      <c r="G41" s="6"/>
      <c r="H41" s="6">
        <v>173034.26699999999</v>
      </c>
      <c r="I41" s="6">
        <v>74157.542999999991</v>
      </c>
      <c r="J41" s="6">
        <v>-15573.084029999998</v>
      </c>
      <c r="K41" s="6">
        <f t="shared" si="0"/>
        <v>231618.72597</v>
      </c>
      <c r="L41" s="6"/>
    </row>
    <row r="42" spans="2:15" x14ac:dyDescent="0.2">
      <c r="B42" s="2">
        <f t="shared" si="1"/>
        <v>33</v>
      </c>
      <c r="C42" s="3" t="s">
        <v>37</v>
      </c>
      <c r="D42" s="3" t="s">
        <v>37</v>
      </c>
      <c r="F42" s="6">
        <v>1901659.7198307738</v>
      </c>
      <c r="G42" s="6"/>
      <c r="H42" s="6">
        <v>399348.54116446245</v>
      </c>
      <c r="I42" s="6">
        <v>171149.37478476964</v>
      </c>
      <c r="J42" s="6">
        <v>-35941.368704801622</v>
      </c>
      <c r="K42" s="6">
        <f t="shared" si="0"/>
        <v>534556.5472444304</v>
      </c>
      <c r="L42" s="6"/>
    </row>
    <row r="43" spans="2:15" x14ac:dyDescent="0.2">
      <c r="B43" s="2">
        <f t="shared" si="1"/>
        <v>34</v>
      </c>
      <c r="C43" s="3" t="s">
        <v>108</v>
      </c>
      <c r="D43" s="3" t="s">
        <v>102</v>
      </c>
      <c r="F43" s="6">
        <v>2443481.9971870608</v>
      </c>
      <c r="G43" s="6"/>
      <c r="H43" s="28"/>
      <c r="I43" s="6">
        <v>219913.37974683548</v>
      </c>
      <c r="J43" s="6">
        <v>-46181.809746835446</v>
      </c>
      <c r="K43" s="6">
        <f t="shared" si="0"/>
        <v>173731.57000000004</v>
      </c>
      <c r="L43" s="6"/>
    </row>
    <row r="44" spans="2:15" x14ac:dyDescent="0.2">
      <c r="B44" s="2">
        <f t="shared" si="1"/>
        <v>35</v>
      </c>
      <c r="C44" s="3" t="s">
        <v>107</v>
      </c>
      <c r="D44" s="3" t="s">
        <v>38</v>
      </c>
      <c r="F44" s="6">
        <v>437513423.06610405</v>
      </c>
      <c r="G44" s="6"/>
      <c r="H44" s="28"/>
      <c r="I44" s="6">
        <v>39376208.075949363</v>
      </c>
      <c r="J44" s="6">
        <v>-8269003.6959493663</v>
      </c>
      <c r="K44" s="6">
        <f t="shared" si="0"/>
        <v>31107204.379999995</v>
      </c>
      <c r="L44" s="6"/>
    </row>
    <row r="45" spans="2:15" x14ac:dyDescent="0.2">
      <c r="B45" s="2">
        <f t="shared" si="1"/>
        <v>36</v>
      </c>
      <c r="C45" s="3" t="s">
        <v>39</v>
      </c>
      <c r="D45" s="3" t="s">
        <v>39</v>
      </c>
      <c r="F45" s="6">
        <v>6237233.0520393811</v>
      </c>
      <c r="G45" s="6"/>
      <c r="H45" s="28"/>
      <c r="I45" s="6">
        <v>561350.97468354425</v>
      </c>
      <c r="J45" s="6">
        <v>-117883.70468354429</v>
      </c>
      <c r="K45" s="6">
        <f t="shared" si="0"/>
        <v>443467.26999999996</v>
      </c>
      <c r="L45" s="6"/>
    </row>
    <row r="46" spans="2:15" x14ac:dyDescent="0.2">
      <c r="B46" s="2">
        <f t="shared" si="1"/>
        <v>37</v>
      </c>
      <c r="C46" s="3" t="s">
        <v>40</v>
      </c>
      <c r="D46" s="3" t="s">
        <v>103</v>
      </c>
      <c r="F46" s="6">
        <v>3033966.9463702762</v>
      </c>
      <c r="G46" s="6"/>
      <c r="H46" s="6">
        <v>637133.05873775796</v>
      </c>
      <c r="I46" s="6">
        <v>273057.02517332486</v>
      </c>
      <c r="J46" s="6">
        <v>-57341.975286398221</v>
      </c>
      <c r="K46" s="6">
        <f t="shared" si="0"/>
        <v>852848.10862468462</v>
      </c>
      <c r="L46" s="6"/>
    </row>
    <row r="47" spans="2:15" x14ac:dyDescent="0.2">
      <c r="B47" s="2">
        <f t="shared" si="1"/>
        <v>38</v>
      </c>
      <c r="C47" s="3" t="s">
        <v>41</v>
      </c>
      <c r="D47" s="3" t="s">
        <v>41</v>
      </c>
      <c r="F47" s="6">
        <v>-29757</v>
      </c>
      <c r="G47" s="6"/>
      <c r="H47" s="6">
        <v>-6248.9699999999993</v>
      </c>
      <c r="I47" s="6">
        <v>-2678.13</v>
      </c>
      <c r="J47" s="6">
        <v>562.40729999999996</v>
      </c>
      <c r="K47" s="6">
        <f t="shared" si="0"/>
        <v>-8364.6926999999978</v>
      </c>
      <c r="L47" s="6"/>
    </row>
    <row r="48" spans="2:15" x14ac:dyDescent="0.2">
      <c r="B48" s="2">
        <f t="shared" si="1"/>
        <v>39</v>
      </c>
      <c r="C48" s="3" t="s">
        <v>42</v>
      </c>
      <c r="D48" s="3" t="s">
        <v>42</v>
      </c>
      <c r="F48" s="6">
        <v>355647612.89630699</v>
      </c>
      <c r="G48" s="6"/>
      <c r="H48" s="6">
        <v>74685998.70822446</v>
      </c>
      <c r="I48" s="6">
        <v>32008285.160667628</v>
      </c>
      <c r="J48" s="6">
        <v>-6721739.8837402016</v>
      </c>
      <c r="K48" s="6">
        <f t="shared" si="0"/>
        <v>99972543.985151887</v>
      </c>
      <c r="L48" s="6"/>
      <c r="O48" s="8"/>
    </row>
    <row r="49" spans="2:15" x14ac:dyDescent="0.2">
      <c r="B49" s="2">
        <v>40</v>
      </c>
      <c r="C49" s="1" t="s">
        <v>43</v>
      </c>
      <c r="F49" s="9">
        <f>SUM(F10:F48)</f>
        <v>884555403.78591049</v>
      </c>
      <c r="H49" s="9">
        <f>SUM(H10:H48)</f>
        <v>92055865.790821776</v>
      </c>
      <c r="I49" s="9">
        <f>SUM(I10:I48)</f>
        <v>79609986.340731934</v>
      </c>
      <c r="J49" s="9">
        <f>SUM(J10:J48)</f>
        <v>-16718097.131553708</v>
      </c>
      <c r="K49" s="9">
        <f>SUM(K10:K48)</f>
        <v>154947755</v>
      </c>
      <c r="L49" s="6"/>
      <c r="M49" s="29">
        <v>154947755</v>
      </c>
      <c r="O49" s="30">
        <f>K49-M49</f>
        <v>0</v>
      </c>
    </row>
    <row r="50" spans="2:15" x14ac:dyDescent="0.2">
      <c r="F50" s="6"/>
      <c r="H50" s="6"/>
      <c r="I50" s="6"/>
      <c r="J50" s="6"/>
      <c r="K50" s="6"/>
      <c r="L50" s="6"/>
    </row>
    <row r="51" spans="2:15" x14ac:dyDescent="0.2">
      <c r="F51" s="6"/>
      <c r="H51" s="6"/>
      <c r="I51" s="6"/>
      <c r="J51" s="6"/>
      <c r="K51" s="6"/>
      <c r="L51" s="6"/>
      <c r="O51" s="10"/>
    </row>
    <row r="52" spans="2:15" x14ac:dyDescent="0.2">
      <c r="C52" s="1" t="s">
        <v>44</v>
      </c>
      <c r="F52" s="6"/>
      <c r="H52" s="6"/>
      <c r="I52" s="6"/>
      <c r="J52" s="6"/>
      <c r="K52" s="6"/>
      <c r="L52" s="6"/>
      <c r="O52" s="10"/>
    </row>
    <row r="53" spans="2:15" x14ac:dyDescent="0.2">
      <c r="B53" s="2">
        <v>41</v>
      </c>
      <c r="C53" s="3" t="s">
        <v>45</v>
      </c>
      <c r="D53" s="3" t="s">
        <v>46</v>
      </c>
      <c r="F53" s="5">
        <v>-2669237043.1099987</v>
      </c>
      <c r="H53" s="5">
        <v>-560539779.05309975</v>
      </c>
      <c r="I53" s="7"/>
      <c r="J53" s="7"/>
      <c r="K53" s="5">
        <f t="shared" ref="K53:K59" si="2">SUM(H53:J53)</f>
        <v>-560539779.05309975</v>
      </c>
      <c r="L53" s="6"/>
    </row>
    <row r="54" spans="2:15" x14ac:dyDescent="0.2">
      <c r="B54" s="2">
        <f t="shared" ref="B54:B59" si="3">B53+1</f>
        <v>42</v>
      </c>
      <c r="C54" s="3" t="s">
        <v>47</v>
      </c>
      <c r="D54" s="3" t="s">
        <v>48</v>
      </c>
      <c r="F54" s="6">
        <v>133089748.78000002</v>
      </c>
      <c r="G54" s="6"/>
      <c r="H54" s="6">
        <v>27948847.243800003</v>
      </c>
      <c r="I54" s="28"/>
      <c r="J54" s="28"/>
      <c r="K54" s="6">
        <f t="shared" si="2"/>
        <v>27948847.243800003</v>
      </c>
      <c r="L54" s="6"/>
    </row>
    <row r="55" spans="2:15" x14ac:dyDescent="0.2">
      <c r="B55" s="2">
        <f t="shared" si="3"/>
        <v>43</v>
      </c>
      <c r="C55" s="3" t="s">
        <v>49</v>
      </c>
      <c r="D55" s="3" t="s">
        <v>50</v>
      </c>
      <c r="F55" s="6">
        <v>-21612956.109999999</v>
      </c>
      <c r="G55" s="6"/>
      <c r="H55" s="6">
        <v>-4538720.7830999997</v>
      </c>
      <c r="I55" s="28"/>
      <c r="J55" s="28"/>
      <c r="K55" s="6">
        <f t="shared" si="2"/>
        <v>-4538720.7830999997</v>
      </c>
      <c r="L55" s="6"/>
    </row>
    <row r="56" spans="2:15" x14ac:dyDescent="0.2">
      <c r="B56" s="2">
        <f t="shared" si="3"/>
        <v>44</v>
      </c>
      <c r="C56" s="3" t="s">
        <v>51</v>
      </c>
      <c r="D56" s="3" t="s">
        <v>52</v>
      </c>
      <c r="F56" s="6">
        <v>-60133711.330000006</v>
      </c>
      <c r="G56" s="6"/>
      <c r="H56" s="6">
        <v>-12628079.3793</v>
      </c>
      <c r="I56" s="28"/>
      <c r="J56" s="28"/>
      <c r="K56" s="6">
        <f t="shared" si="2"/>
        <v>-12628079.3793</v>
      </c>
      <c r="L56" s="6"/>
    </row>
    <row r="57" spans="2:15" x14ac:dyDescent="0.2">
      <c r="B57" s="2">
        <f t="shared" si="3"/>
        <v>45</v>
      </c>
      <c r="C57" s="3" t="s">
        <v>53</v>
      </c>
      <c r="D57" s="3" t="s">
        <v>46</v>
      </c>
      <c r="F57" s="6">
        <v>-6634931</v>
      </c>
      <c r="G57" s="6"/>
      <c r="H57" s="6">
        <v>-1393335.51</v>
      </c>
      <c r="I57" s="28"/>
      <c r="J57" s="28"/>
      <c r="K57" s="6">
        <f t="shared" si="2"/>
        <v>-1393335.51</v>
      </c>
      <c r="L57" s="6"/>
    </row>
    <row r="58" spans="2:15" x14ac:dyDescent="0.2">
      <c r="B58" s="2">
        <f t="shared" si="3"/>
        <v>46</v>
      </c>
      <c r="C58" s="3" t="s">
        <v>54</v>
      </c>
      <c r="D58" s="3" t="s">
        <v>46</v>
      </c>
      <c r="F58" s="6">
        <v>8593965</v>
      </c>
      <c r="G58" s="6"/>
      <c r="H58" s="6">
        <v>1804732.65</v>
      </c>
      <c r="I58" s="28"/>
      <c r="J58" s="28"/>
      <c r="K58" s="6">
        <f t="shared" si="2"/>
        <v>1804732.65</v>
      </c>
      <c r="L58" s="6"/>
    </row>
    <row r="59" spans="2:15" x14ac:dyDescent="0.2">
      <c r="B59" s="2">
        <f t="shared" si="3"/>
        <v>47</v>
      </c>
      <c r="C59" s="3" t="s">
        <v>55</v>
      </c>
      <c r="D59" s="3" t="s">
        <v>50</v>
      </c>
      <c r="F59" s="6">
        <v>-4100026</v>
      </c>
      <c r="G59" s="6"/>
      <c r="H59" s="6">
        <v>-861005.46</v>
      </c>
      <c r="I59" s="28"/>
      <c r="J59" s="28"/>
      <c r="K59" s="6">
        <f t="shared" si="2"/>
        <v>-861005.46</v>
      </c>
      <c r="L59" s="6"/>
    </row>
    <row r="60" spans="2:15" x14ac:dyDescent="0.2">
      <c r="F60" s="6"/>
      <c r="G60" s="6"/>
      <c r="H60" s="6"/>
      <c r="I60" s="6"/>
      <c r="J60" s="6"/>
      <c r="K60" s="6"/>
      <c r="L60" s="6"/>
    </row>
    <row r="61" spans="2:15" x14ac:dyDescent="0.2">
      <c r="B61" s="2">
        <v>48</v>
      </c>
      <c r="C61" s="3" t="s">
        <v>56</v>
      </c>
      <c r="D61" s="3" t="s">
        <v>46</v>
      </c>
      <c r="F61" s="6">
        <v>-2039943033.5300002</v>
      </c>
      <c r="G61" s="6"/>
      <c r="H61" s="28"/>
      <c r="I61" s="6">
        <v>-183594873.01770002</v>
      </c>
      <c r="J61" s="6">
        <v>38554923.333717003</v>
      </c>
      <c r="K61" s="6">
        <f t="shared" ref="K61:K67" si="4">SUM(H61:J61)</f>
        <v>-145039949.68398303</v>
      </c>
      <c r="L61" s="6"/>
    </row>
    <row r="62" spans="2:15" x14ac:dyDescent="0.2">
      <c r="B62" s="2">
        <f t="shared" ref="B62:B68" si="5">B61+1</f>
        <v>49</v>
      </c>
      <c r="C62" s="3" t="s">
        <v>57</v>
      </c>
      <c r="D62" s="3" t="s">
        <v>48</v>
      </c>
      <c r="F62" s="6">
        <v>133089748.79000002</v>
      </c>
      <c r="G62" s="6"/>
      <c r="H62" s="28"/>
      <c r="I62" s="6">
        <v>11978077.391100001</v>
      </c>
      <c r="J62" s="6">
        <v>-2515396.2521310002</v>
      </c>
      <c r="K62" s="6">
        <f t="shared" si="4"/>
        <v>9462681.1389690004</v>
      </c>
      <c r="L62" s="6"/>
    </row>
    <row r="63" spans="2:15" x14ac:dyDescent="0.2">
      <c r="B63" s="2">
        <f t="shared" si="5"/>
        <v>50</v>
      </c>
      <c r="C63" s="3" t="s">
        <v>58</v>
      </c>
      <c r="D63" s="3" t="s">
        <v>50</v>
      </c>
      <c r="F63" s="6">
        <v>-21612956.109999999</v>
      </c>
      <c r="G63" s="6"/>
      <c r="H63" s="28"/>
      <c r="I63" s="6">
        <v>-1945166.0499</v>
      </c>
      <c r="J63" s="6">
        <v>408484.87047899998</v>
      </c>
      <c r="K63" s="6">
        <f t="shared" si="4"/>
        <v>-1536681.1794209999</v>
      </c>
      <c r="L63" s="6"/>
    </row>
    <row r="64" spans="2:15" x14ac:dyDescent="0.2">
      <c r="B64" s="2">
        <f t="shared" si="5"/>
        <v>51</v>
      </c>
      <c r="C64" s="3" t="s">
        <v>59</v>
      </c>
      <c r="D64" s="3" t="s">
        <v>52</v>
      </c>
      <c r="F64" s="6">
        <v>-3512306.24</v>
      </c>
      <c r="G64" s="6"/>
      <c r="H64" s="28"/>
      <c r="I64" s="6">
        <v>-316107.56160000002</v>
      </c>
      <c r="J64" s="6">
        <v>66382.587935999996</v>
      </c>
      <c r="K64" s="6">
        <f t="shared" si="4"/>
        <v>-249724.97366400002</v>
      </c>
      <c r="L64" s="6"/>
    </row>
    <row r="65" spans="2:17" x14ac:dyDescent="0.2">
      <c r="B65" s="2">
        <f t="shared" si="5"/>
        <v>52</v>
      </c>
      <c r="C65" s="3" t="s">
        <v>60</v>
      </c>
      <c r="D65" s="3" t="s">
        <v>46</v>
      </c>
      <c r="F65" s="6">
        <v>-7945307</v>
      </c>
      <c r="G65" s="6"/>
      <c r="H65" s="28"/>
      <c r="I65" s="6">
        <v>-715077.63</v>
      </c>
      <c r="J65" s="6">
        <v>150166.30229999998</v>
      </c>
      <c r="K65" s="6">
        <f t="shared" si="4"/>
        <v>-564911.32770000002</v>
      </c>
      <c r="L65" s="6"/>
    </row>
    <row r="66" spans="2:17" x14ac:dyDescent="0.2">
      <c r="B66" s="2">
        <f t="shared" si="5"/>
        <v>53</v>
      </c>
      <c r="C66" s="3" t="s">
        <v>61</v>
      </c>
      <c r="D66" s="3" t="s">
        <v>46</v>
      </c>
      <c r="F66" s="6">
        <v>8593965</v>
      </c>
      <c r="G66" s="6"/>
      <c r="H66" s="28"/>
      <c r="I66" s="6">
        <v>773456.85</v>
      </c>
      <c r="J66" s="6">
        <v>-162425.93849999999</v>
      </c>
      <c r="K66" s="6">
        <f t="shared" si="4"/>
        <v>611030.91149999993</v>
      </c>
      <c r="L66" s="6"/>
    </row>
    <row r="67" spans="2:17" x14ac:dyDescent="0.2">
      <c r="B67" s="2">
        <f t="shared" si="5"/>
        <v>54</v>
      </c>
      <c r="C67" s="3" t="s">
        <v>62</v>
      </c>
      <c r="D67" s="3" t="s">
        <v>50</v>
      </c>
      <c r="F67" s="6">
        <v>-4100026</v>
      </c>
      <c r="G67" s="6"/>
      <c r="H67" s="28"/>
      <c r="I67" s="6">
        <v>-369002.33999999997</v>
      </c>
      <c r="J67" s="6">
        <v>77490.491399999984</v>
      </c>
      <c r="K67" s="6">
        <f t="shared" si="4"/>
        <v>-291511.84859999997</v>
      </c>
      <c r="L67" s="6"/>
    </row>
    <row r="68" spans="2:17" x14ac:dyDescent="0.2">
      <c r="B68" s="2">
        <f t="shared" si="5"/>
        <v>55</v>
      </c>
      <c r="C68" s="1" t="s">
        <v>63</v>
      </c>
      <c r="F68" s="9">
        <f>SUM(F53:F67)</f>
        <v>-4555464868.8599987</v>
      </c>
      <c r="H68" s="9">
        <f>SUM(H53:H67)</f>
        <v>-550207340.29169977</v>
      </c>
      <c r="I68" s="9">
        <f>SUM(I53:I67)</f>
        <v>-174188692.35810003</v>
      </c>
      <c r="J68" s="9">
        <f>SUM(J53:J67)</f>
        <v>36579625.395201005</v>
      </c>
      <c r="K68" s="9">
        <f>SUM(K53:K67)</f>
        <v>-687816407.25459886</v>
      </c>
      <c r="L68" s="6"/>
      <c r="M68" s="29">
        <v>-687816407</v>
      </c>
      <c r="O68" s="30">
        <f>M68-K68</f>
        <v>0.25459885597229004</v>
      </c>
      <c r="Q68" s="8"/>
    </row>
    <row r="69" spans="2:17" x14ac:dyDescent="0.2">
      <c r="F69" s="6"/>
      <c r="H69" s="6"/>
      <c r="I69" s="6"/>
      <c r="J69" s="6"/>
      <c r="K69" s="6"/>
      <c r="L69" s="6"/>
    </row>
    <row r="70" spans="2:17" x14ac:dyDescent="0.2">
      <c r="C70" s="1" t="s">
        <v>64</v>
      </c>
      <c r="F70" s="6"/>
      <c r="H70" s="6"/>
      <c r="I70" s="6"/>
      <c r="J70" s="6"/>
      <c r="K70" s="6"/>
      <c r="L70" s="6"/>
    </row>
    <row r="71" spans="2:17" x14ac:dyDescent="0.2">
      <c r="B71" s="2">
        <v>56</v>
      </c>
      <c r="C71" s="3" t="s">
        <v>65</v>
      </c>
      <c r="D71" s="3" t="s">
        <v>104</v>
      </c>
      <c r="F71" s="5">
        <v>757698.45</v>
      </c>
      <c r="H71" s="5">
        <v>159116.67449999999</v>
      </c>
      <c r="I71" s="5">
        <v>68192.860499999995</v>
      </c>
      <c r="J71" s="5">
        <v>-14320.500704999999</v>
      </c>
      <c r="K71" s="5">
        <f t="shared" ref="K71:K85" si="6">SUM(H71:J71)</f>
        <v>212989.03429499996</v>
      </c>
      <c r="L71" s="6"/>
    </row>
    <row r="72" spans="2:17" x14ac:dyDescent="0.2">
      <c r="B72" s="2">
        <f t="shared" ref="B72:B85" si="7">B71+1</f>
        <v>57</v>
      </c>
      <c r="C72" s="3" t="s">
        <v>66</v>
      </c>
      <c r="D72" s="3" t="s">
        <v>67</v>
      </c>
      <c r="F72" s="6">
        <v>-780809.26</v>
      </c>
      <c r="G72" s="6"/>
      <c r="H72" s="6">
        <v>-163969.94459999999</v>
      </c>
      <c r="I72" s="6">
        <v>-70272.833400000003</v>
      </c>
      <c r="J72" s="6">
        <v>14757.295013999999</v>
      </c>
      <c r="K72" s="6">
        <f t="shared" si="6"/>
        <v>-219485.48298599999</v>
      </c>
      <c r="L72" s="6"/>
    </row>
    <row r="73" spans="2:17" x14ac:dyDescent="0.2">
      <c r="B73" s="2">
        <f t="shared" si="7"/>
        <v>58</v>
      </c>
      <c r="C73" s="3" t="s">
        <v>68</v>
      </c>
      <c r="D73" s="3" t="s">
        <v>68</v>
      </c>
      <c r="F73" s="6">
        <v>-54774362.829999998</v>
      </c>
      <c r="G73" s="6"/>
      <c r="H73" s="6">
        <v>-11502616.1943</v>
      </c>
      <c r="I73" s="6">
        <v>-4929692.6546999998</v>
      </c>
      <c r="J73" s="6">
        <v>1035235.4574869999</v>
      </c>
      <c r="K73" s="6">
        <f t="shared" si="6"/>
        <v>-15397073.391512999</v>
      </c>
      <c r="L73" s="6"/>
    </row>
    <row r="74" spans="2:17" x14ac:dyDescent="0.2">
      <c r="B74" s="2">
        <f t="shared" si="7"/>
        <v>59</v>
      </c>
      <c r="C74" s="3" t="s">
        <v>69</v>
      </c>
      <c r="D74" s="3" t="s">
        <v>69</v>
      </c>
      <c r="F74" s="6">
        <v>-4247127.71</v>
      </c>
      <c r="G74" s="6"/>
      <c r="H74" s="6">
        <v>-891896.81909999996</v>
      </c>
      <c r="I74" s="6">
        <v>-382241.4939</v>
      </c>
      <c r="J74" s="6">
        <v>80270.713718999992</v>
      </c>
      <c r="K74" s="6">
        <f t="shared" si="6"/>
        <v>-1193867.599281</v>
      </c>
      <c r="L74" s="6"/>
    </row>
    <row r="75" spans="2:17" x14ac:dyDescent="0.2">
      <c r="B75" s="2">
        <f t="shared" si="7"/>
        <v>60</v>
      </c>
      <c r="C75" s="3" t="s">
        <v>70</v>
      </c>
      <c r="D75" s="3" t="s">
        <v>19</v>
      </c>
      <c r="F75" s="6">
        <v>-578342.17000000004</v>
      </c>
      <c r="G75" s="6"/>
      <c r="H75" s="6">
        <v>-121451.8557</v>
      </c>
      <c r="I75" s="6">
        <v>-52050.795300000005</v>
      </c>
      <c r="J75" s="6">
        <v>10930.667013</v>
      </c>
      <c r="K75" s="6">
        <f t="shared" si="6"/>
        <v>-162571.98398700001</v>
      </c>
      <c r="L75" s="6"/>
    </row>
    <row r="76" spans="2:17" x14ac:dyDescent="0.2">
      <c r="B76" s="2">
        <f t="shared" si="7"/>
        <v>61</v>
      </c>
      <c r="C76" s="3" t="s">
        <v>71</v>
      </c>
      <c r="D76" s="3" t="s">
        <v>105</v>
      </c>
      <c r="F76" s="6">
        <v>-3988484.94</v>
      </c>
      <c r="G76" s="6"/>
      <c r="H76" s="6">
        <v>-837581.83739999996</v>
      </c>
      <c r="I76" s="6">
        <v>-358963.6446</v>
      </c>
      <c r="J76" s="6">
        <v>75382.365365999998</v>
      </c>
      <c r="K76" s="6">
        <f t="shared" si="6"/>
        <v>-1121163.1166339999</v>
      </c>
      <c r="L76" s="6"/>
    </row>
    <row r="77" spans="2:17" x14ac:dyDescent="0.2">
      <c r="B77" s="2">
        <f t="shared" si="7"/>
        <v>62</v>
      </c>
      <c r="C77" s="3" t="s">
        <v>72</v>
      </c>
      <c r="D77" s="3" t="s">
        <v>106</v>
      </c>
      <c r="F77" s="6">
        <v>-7019933</v>
      </c>
      <c r="G77" s="6"/>
      <c r="H77" s="6">
        <v>-1474185.93</v>
      </c>
      <c r="I77" s="6">
        <v>-631793.97</v>
      </c>
      <c r="J77" s="6">
        <v>132676.73369999998</v>
      </c>
      <c r="K77" s="6">
        <f t="shared" si="6"/>
        <v>-1973303.1662999999</v>
      </c>
      <c r="L77" s="6"/>
    </row>
    <row r="78" spans="2:17" x14ac:dyDescent="0.2">
      <c r="B78" s="2">
        <f t="shared" si="7"/>
        <v>63</v>
      </c>
      <c r="C78" s="3" t="s">
        <v>73</v>
      </c>
      <c r="D78" s="3" t="s">
        <v>105</v>
      </c>
      <c r="F78" s="6">
        <v>-16047121.630000001</v>
      </c>
      <c r="G78" s="6"/>
      <c r="H78" s="6">
        <v>-3369895.5422999999</v>
      </c>
      <c r="I78" s="6">
        <v>-1444240.9467</v>
      </c>
      <c r="J78" s="6">
        <v>303290.59880699997</v>
      </c>
      <c r="K78" s="6">
        <f t="shared" si="6"/>
        <v>-4510845.8901930004</v>
      </c>
      <c r="L78" s="6"/>
    </row>
    <row r="79" spans="2:17" x14ac:dyDescent="0.2">
      <c r="B79" s="2">
        <f t="shared" si="7"/>
        <v>64</v>
      </c>
      <c r="C79" s="3" t="s">
        <v>74</v>
      </c>
      <c r="D79" s="3" t="s">
        <v>105</v>
      </c>
      <c r="F79" s="6">
        <v>-27564469.57</v>
      </c>
      <c r="G79" s="6"/>
      <c r="H79" s="6">
        <v>-5788538.6096999999</v>
      </c>
      <c r="I79" s="6">
        <v>-2480802.2612999999</v>
      </c>
      <c r="J79" s="6">
        <v>520968.47487299994</v>
      </c>
      <c r="K79" s="6">
        <f t="shared" si="6"/>
        <v>-7748372.3961269995</v>
      </c>
      <c r="L79" s="6"/>
    </row>
    <row r="80" spans="2:17" x14ac:dyDescent="0.2">
      <c r="B80" s="2">
        <f t="shared" si="7"/>
        <v>65</v>
      </c>
      <c r="C80" s="3" t="s">
        <v>75</v>
      </c>
      <c r="D80" s="3" t="s">
        <v>105</v>
      </c>
      <c r="F80" s="6">
        <v>26626994.971928105</v>
      </c>
      <c r="G80" s="6"/>
      <c r="H80" s="6">
        <v>5591668.9441049015</v>
      </c>
      <c r="I80" s="6">
        <v>2396429.5474735294</v>
      </c>
      <c r="J80" s="6">
        <v>-503250.20496944117</v>
      </c>
      <c r="K80" s="6">
        <f t="shared" si="6"/>
        <v>7484848.2866089894</v>
      </c>
      <c r="L80" s="6"/>
    </row>
    <row r="81" spans="2:17" x14ac:dyDescent="0.2">
      <c r="B81" s="2">
        <f t="shared" si="7"/>
        <v>66</v>
      </c>
      <c r="C81" s="3" t="s">
        <v>76</v>
      </c>
      <c r="D81" s="3" t="s">
        <v>105</v>
      </c>
      <c r="F81" s="6">
        <v>-18327917.780000001</v>
      </c>
      <c r="G81" s="6"/>
      <c r="H81" s="6">
        <v>-3848862.7338</v>
      </c>
      <c r="I81" s="6">
        <v>-1649512.6002</v>
      </c>
      <c r="J81" s="6">
        <v>346397.64604199998</v>
      </c>
      <c r="K81" s="6">
        <f t="shared" si="6"/>
        <v>-5151977.6879580002</v>
      </c>
      <c r="L81" s="6"/>
    </row>
    <row r="82" spans="2:17" x14ac:dyDescent="0.2">
      <c r="B82" s="2">
        <f t="shared" si="7"/>
        <v>67</v>
      </c>
      <c r="C82" s="3" t="s">
        <v>77</v>
      </c>
      <c r="D82" s="3" t="s">
        <v>105</v>
      </c>
      <c r="F82" s="6">
        <v>-575964.09</v>
      </c>
      <c r="G82" s="6"/>
      <c r="H82" s="6">
        <v>-120952.45889999998</v>
      </c>
      <c r="I82" s="6">
        <v>-51836.768099999994</v>
      </c>
      <c r="J82" s="6">
        <v>10885.721300999998</v>
      </c>
      <c r="K82" s="6">
        <f t="shared" si="6"/>
        <v>-161903.50569899997</v>
      </c>
      <c r="L82" s="6"/>
    </row>
    <row r="83" spans="2:17" x14ac:dyDescent="0.2">
      <c r="B83" s="2">
        <f t="shared" si="7"/>
        <v>68</v>
      </c>
      <c r="C83" s="3" t="s">
        <v>78</v>
      </c>
      <c r="D83" s="3" t="s">
        <v>105</v>
      </c>
      <c r="F83" s="6">
        <v>-37186048.409999996</v>
      </c>
      <c r="G83" s="6"/>
      <c r="H83" s="6">
        <v>-7809070.1660999991</v>
      </c>
      <c r="I83" s="6">
        <v>-3346744.3568999995</v>
      </c>
      <c r="J83" s="6">
        <v>702816.31494899991</v>
      </c>
      <c r="K83" s="6">
        <f t="shared" si="6"/>
        <v>-10452998.208050998</v>
      </c>
      <c r="L83" s="6"/>
    </row>
    <row r="84" spans="2:17" x14ac:dyDescent="0.2">
      <c r="B84" s="2">
        <f t="shared" si="7"/>
        <v>69</v>
      </c>
      <c r="C84" s="3" t="s">
        <v>79</v>
      </c>
      <c r="D84" s="3" t="s">
        <v>79</v>
      </c>
      <c r="F84" s="6">
        <v>-454380.49</v>
      </c>
      <c r="G84" s="6"/>
      <c r="H84" s="6">
        <v>-95419.902900000001</v>
      </c>
      <c r="I84" s="6">
        <v>-40894.244099999996</v>
      </c>
      <c r="J84" s="6">
        <v>8587.7912609999985</v>
      </c>
      <c r="K84" s="6">
        <f t="shared" si="6"/>
        <v>-127726.35573899999</v>
      </c>
      <c r="L84" s="6"/>
    </row>
    <row r="85" spans="2:17" x14ac:dyDescent="0.2">
      <c r="B85" s="2">
        <f t="shared" si="7"/>
        <v>70</v>
      </c>
      <c r="C85" s="3" t="s">
        <v>80</v>
      </c>
      <c r="D85" s="3" t="s">
        <v>80</v>
      </c>
      <c r="F85" s="6">
        <v>-3855348.76</v>
      </c>
      <c r="G85" s="6"/>
      <c r="H85" s="6">
        <v>-809623.23959999997</v>
      </c>
      <c r="I85" s="6">
        <v>-346981.38839999994</v>
      </c>
      <c r="J85" s="6">
        <v>72866.091563999988</v>
      </c>
      <c r="K85" s="6">
        <f t="shared" si="6"/>
        <v>-1083738.5364360001</v>
      </c>
      <c r="L85" s="6"/>
    </row>
    <row r="86" spans="2:17" x14ac:dyDescent="0.2">
      <c r="B86" s="2">
        <v>71</v>
      </c>
      <c r="C86" s="1" t="s">
        <v>81</v>
      </c>
      <c r="F86" s="9">
        <f>SUM(F71:F85)</f>
        <v>-148015617.21807188</v>
      </c>
      <c r="H86" s="9">
        <f>SUM(H71:H85)</f>
        <v>-31083279.615795098</v>
      </c>
      <c r="I86" s="9">
        <f>SUM(I71:I85)</f>
        <v>-13321405.549626471</v>
      </c>
      <c r="J86" s="9">
        <f>SUM(J71:J85)</f>
        <v>2797495.1654215585</v>
      </c>
      <c r="K86" s="9">
        <f>SUM(K71:K85)</f>
        <v>-41607190</v>
      </c>
      <c r="L86" s="6"/>
      <c r="M86" s="29">
        <v>-41607190</v>
      </c>
      <c r="O86" s="30">
        <f>M86-K86</f>
        <v>0</v>
      </c>
      <c r="Q86" s="8"/>
    </row>
    <row r="87" spans="2:17" x14ac:dyDescent="0.2">
      <c r="F87" s="6"/>
      <c r="H87" s="6"/>
      <c r="I87" s="6"/>
      <c r="J87" s="6"/>
      <c r="K87" s="6"/>
      <c r="L87" s="6"/>
      <c r="M87" s="10"/>
      <c r="N87" s="10"/>
    </row>
    <row r="88" spans="2:17" ht="13.5" thickBot="1" x14ac:dyDescent="0.25">
      <c r="B88" s="2">
        <v>72</v>
      </c>
      <c r="C88" s="1" t="s">
        <v>82</v>
      </c>
      <c r="F88" s="11">
        <f>F49+F68+F86</f>
        <v>-3818925082.29216</v>
      </c>
      <c r="H88" s="11">
        <f>H49+H68+H86</f>
        <v>-489234754.11667305</v>
      </c>
      <c r="I88" s="11">
        <f>I49+I68+I86</f>
        <v>-107900111.56699456</v>
      </c>
      <c r="J88" s="11">
        <f>J49+J68+J86</f>
        <v>22659023.429068856</v>
      </c>
      <c r="K88" s="11">
        <f>K49+K68+K86</f>
        <v>-574475842.25459886</v>
      </c>
      <c r="L88" s="6"/>
      <c r="M88" s="11">
        <f>M49+M68+M86</f>
        <v>-574475842</v>
      </c>
      <c r="N88" s="11"/>
      <c r="O88" s="11">
        <f>O49+O68+O86</f>
        <v>0.25459885597229004</v>
      </c>
    </row>
    <row r="89" spans="2:17" ht="13.5" thickTop="1" x14ac:dyDescent="0.2">
      <c r="F89" s="12"/>
    </row>
    <row r="90" spans="2:17" x14ac:dyDescent="0.2">
      <c r="C90" s="13" t="s">
        <v>83</v>
      </c>
      <c r="K90" s="6"/>
    </row>
    <row r="91" spans="2:17" ht="4.5" customHeight="1" x14ac:dyDescent="0.2">
      <c r="K91" s="6"/>
    </row>
    <row r="92" spans="2:17" x14ac:dyDescent="0.2">
      <c r="C92" s="3" t="s">
        <v>84</v>
      </c>
      <c r="D92" s="4">
        <v>0.21</v>
      </c>
      <c r="E92" s="4"/>
      <c r="G92" s="4"/>
      <c r="K92" s="6"/>
    </row>
    <row r="93" spans="2:17" x14ac:dyDescent="0.2">
      <c r="C93" s="3" t="s">
        <v>85</v>
      </c>
      <c r="D93" s="4">
        <f>-SUM(D94:D95)*0.21</f>
        <v>-1.89E-2</v>
      </c>
      <c r="E93" s="4"/>
      <c r="G93" s="4"/>
      <c r="K93" s="6"/>
    </row>
    <row r="94" spans="2:17" x14ac:dyDescent="0.2">
      <c r="C94" s="3" t="s">
        <v>86</v>
      </c>
      <c r="D94" s="4">
        <v>0.09</v>
      </c>
      <c r="E94" s="4"/>
      <c r="G94" s="4"/>
    </row>
    <row r="95" spans="2:17" x14ac:dyDescent="0.2">
      <c r="C95" s="3" t="s">
        <v>87</v>
      </c>
      <c r="D95" s="4">
        <v>0</v>
      </c>
      <c r="E95" s="4"/>
      <c r="G95" s="4"/>
    </row>
    <row r="96" spans="2:17" ht="4.5" customHeight="1" x14ac:dyDescent="0.2"/>
    <row r="97" spans="3:7" x14ac:dyDescent="0.2">
      <c r="C97" s="1" t="s">
        <v>88</v>
      </c>
      <c r="D97" s="14">
        <f>SUM(D92:D96)</f>
        <v>0.28110000000000002</v>
      </c>
      <c r="E97" s="19"/>
      <c r="G97" s="19"/>
    </row>
  </sheetData>
  <mergeCells count="1">
    <mergeCell ref="F6:K6"/>
  </mergeCells>
  <pageMargins left="0.7" right="0.7" top="0.75" bottom="0.75" header="0.3" footer="0.3"/>
  <pageSetup paperSize="17" scale="57" orientation="landscape" horizontalDpi="4294967292" r:id="rId1"/>
  <headerFooter>
    <oddFooter>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ADIT Schedule_ACE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Erik:(PHI)</dc:creator>
  <cp:lastModifiedBy>Lyman, Jonathan R.:(BSC)</cp:lastModifiedBy>
  <dcterms:created xsi:type="dcterms:W3CDTF">2020-05-04T17:07:15Z</dcterms:created>
  <dcterms:modified xsi:type="dcterms:W3CDTF">2020-05-06T14:51:38Z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10" name="DISdDocName">
    <vt:lpwstr>091128</vt:lpwstr>
  </property>
  <property fmtid="{D5CDD505-2E9C-101B-9397-08002B2CF9AE}" pid="11" name="DISProperties">
    <vt:lpwstr>DISdDocName,DIScgiUrl,DISdUser,DISdID,DISidcName,DISTaskPaneUrl</vt:lpwstr>
  </property>
  <property fmtid="{D5CDD505-2E9C-101B-9397-08002B2CF9AE}" pid="12" name="DIScgiUrl">
    <vt:lpwstr>http://webcenterprd.exelonds.com/cs/idcplg</vt:lpwstr>
  </property>
  <property fmtid="{D5CDD505-2E9C-101B-9397-08002B2CF9AE}" pid="13" name="DISdUser">
    <vt:lpwstr>E912930</vt:lpwstr>
  </property>
  <property fmtid="{D5CDD505-2E9C-101B-9397-08002B2CF9AE}" pid="14" name="DISdID">
    <vt:lpwstr>165839</vt:lpwstr>
  </property>
  <property fmtid="{D5CDD505-2E9C-101B-9397-08002B2CF9AE}" pid="15" name="DISidcName">
    <vt:lpwstr>ewsuaccc25zexelondscom16200</vt:lpwstr>
  </property>
  <property fmtid="{D5CDD505-2E9C-101B-9397-08002B2CF9AE}" pid="16" name="DISTaskPaneUrl">
    <vt:lpwstr>http://webcenterprd.exelonds.com/cs/idcplg?IdcService=DESKTOP_DOC_INFO&amp;dDocName=091128&amp;dID=165839&amp;ClientControlled=DocMan,taskpane&amp;coreContentOnly=1</vt:lpwstr>
  </property>
</Properties>
</file>