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FEE459A8-F7DF-42A7-B4DA-013087C807A0}" xr6:coauthVersionLast="47" xr6:coauthVersionMax="47" xr10:uidLastSave="{00000000-0000-0000-0000-000000000000}"/>
  <bookViews>
    <workbookView xWindow="28680" yWindow="-120" windowWidth="29040" windowHeight="1584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60" i="1" l="1"/>
  <c r="J60" i="1"/>
  <c r="J38" i="1" l="1"/>
  <c r="J56" i="1" s="1"/>
  <c r="L38" i="1"/>
  <c r="L56" i="1" s="1"/>
  <c r="B58" i="1" l="1"/>
  <c r="B60" i="1" s="1"/>
  <c r="B62" i="1" s="1"/>
  <c r="B56" i="1"/>
  <c r="H54" i="1"/>
  <c r="L52" i="1"/>
  <c r="F54" i="1"/>
  <c r="L42" i="1"/>
  <c r="J42" i="1" s="1"/>
  <c r="J52" i="1" l="1"/>
  <c r="J50" i="1"/>
  <c r="J54" i="1" s="1"/>
  <c r="J58" i="1" s="1"/>
  <c r="J62" i="1" s="1"/>
  <c r="L50" i="1"/>
  <c r="L54" i="1" s="1"/>
  <c r="L58" i="1" s="1"/>
  <c r="L62" i="1" s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<sst xmlns="http://schemas.openxmlformats.org/spreadsheetml/2006/main" count="46" uniqueCount="22">
  <si>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Potomac Electric Power Company ("Pepco") </t>
  </si>
  <si>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</si>
  <si>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</si>
  <si>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</si>
  <si>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</si>
  <si>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</si>
  <si>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</si>
  <si>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</si>
  <si>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</si>
  <si>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</si>
  <si>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</si>
  <si>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</si>
  <si>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</si>
  <si>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</si>
  <si>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</si>
  <si>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</si>
  <si>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</si>
  <si>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 xml:space="preserve">Washington, D.C. 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</si>
  <si>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</si>
  <si>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</si>
  <si>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Washington, D.C.  Marginal Tax Rate, Net Federal</t>
  </si>
  <si>
    <t>For the Year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</si>
</sst>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workbookViewId="0">
      <selection activeCell="R44" sqref="R44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0</v>
      </c>
      <c r="H1" s="22"/>
    </row>
    <row r="2" spans="1:12" ht="13" x14ac:dyDescent="0.3">
      <c r="A2" s="7" t="s">
        <v>18</v>
      </c>
      <c r="H2" s="22"/>
    </row>
    <row r="3" spans="1:12" ht="13" x14ac:dyDescent="0.3">
      <c r="A3" s="7" t="s">
        <v>21</v>
      </c>
    </row>
    <row r="5" spans="1:12" x14ac:dyDescent="0.25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9</v>
      </c>
      <c r="C12" s="6"/>
      <c r="D12" s="12" t="s">
        <v>3</v>
      </c>
      <c r="E12" s="6"/>
      <c r="F12" s="13" t="s">
        <v>7</v>
      </c>
      <c r="G12" s="6"/>
      <c r="H12" s="14" t="s">
        <v>8</v>
      </c>
      <c r="I12" s="6"/>
      <c r="J12" s="13" t="s">
        <v>14</v>
      </c>
      <c r="K12" s="6"/>
      <c r="L12" s="13" t="s">
        <v>15</v>
      </c>
    </row>
    <row r="13" spans="1:12" ht="5.15" customHeight="1" x14ac:dyDescent="0.25"/>
    <row r="14" spans="1:12" x14ac:dyDescent="0.25">
      <c r="B14" s="8">
        <v>1</v>
      </c>
      <c r="D14" s="20" t="s">
        <v>1</v>
      </c>
      <c r="F14" s="10">
        <v>56214821</v>
      </c>
      <c r="G14" s="10"/>
      <c r="H14" s="10">
        <v>29690721</v>
      </c>
      <c r="I14" s="10"/>
      <c r="J14" s="10">
        <f>H14-F14</f>
        <v>-26524100</v>
      </c>
      <c r="K14" s="10"/>
      <c r="L14" s="10">
        <f>F14-H14</f>
        <v>26524100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2</v>
      </c>
      <c r="F16" s="2">
        <v>-56214821</v>
      </c>
      <c r="H16" s="2">
        <v>-23208674</v>
      </c>
      <c r="J16" s="3">
        <f>H16-F16</f>
        <v>33006147</v>
      </c>
      <c r="L16" s="3">
        <f>F16-H16</f>
        <v>-33006147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11</v>
      </c>
      <c r="E18" s="7"/>
      <c r="F18" s="17">
        <f>SUM(F14:F17)</f>
        <v>0</v>
      </c>
      <c r="G18" s="17"/>
      <c r="H18" s="17">
        <f>SUM(H14:H17)</f>
        <v>6482047</v>
      </c>
      <c r="I18" s="17"/>
      <c r="J18" s="17">
        <f>SUM(J14:J17)</f>
        <v>6482047</v>
      </c>
      <c r="K18" s="17"/>
      <c r="L18" s="17">
        <f>SUM(L14:L17)</f>
        <v>-6482047</v>
      </c>
    </row>
    <row r="19" spans="2:12" ht="5.15" customHeight="1" x14ac:dyDescent="0.25"/>
    <row r="20" spans="2:12" x14ac:dyDescent="0.25">
      <c r="B20" s="8">
        <f>B18+1</f>
        <v>4</v>
      </c>
      <c r="D20" s="18" t="s">
        <v>4</v>
      </c>
      <c r="F20" s="18"/>
      <c r="G20" s="2"/>
      <c r="J20" s="9">
        <v>0.17754725405156993</v>
      </c>
      <c r="K20" s="9"/>
      <c r="L20" s="9">
        <f>J20</f>
        <v>0.17754725405156993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12</v>
      </c>
      <c r="E22" s="7"/>
      <c r="F22" s="15"/>
      <c r="G22" s="15"/>
      <c r="H22" s="15"/>
      <c r="I22" s="7"/>
      <c r="J22" s="21">
        <f>J18*J20</f>
        <v>1150869.6454832167</v>
      </c>
      <c r="K22" s="21"/>
      <c r="L22" s="21">
        <f>L18*L20</f>
        <v>-1150869.6454832167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5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13</v>
      </c>
      <c r="F26" s="15"/>
      <c r="G26" s="15"/>
      <c r="H26" s="15"/>
      <c r="I26" s="7"/>
      <c r="J26" s="16">
        <f>J22*J24</f>
        <v>241682.6255514755</v>
      </c>
      <c r="K26" s="17"/>
      <c r="L26" s="16">
        <f>L22*L24</f>
        <v>-241682.6255514755</v>
      </c>
    </row>
    <row r="27" spans="2:12" ht="13" thickTop="1" x14ac:dyDescent="0.25"/>
    <row r="28" spans="2:12" ht="15" customHeight="1" x14ac:dyDescent="0.25">
      <c r="B28" s="23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9</v>
      </c>
      <c r="C30" s="6"/>
      <c r="D30" s="12" t="s">
        <v>3</v>
      </c>
      <c r="E30" s="6"/>
      <c r="F30" s="13" t="s">
        <v>7</v>
      </c>
      <c r="G30" s="6"/>
      <c r="H30" s="14" t="s">
        <v>8</v>
      </c>
      <c r="I30" s="6"/>
      <c r="J30" s="13" t="s">
        <v>14</v>
      </c>
      <c r="K30" s="6"/>
      <c r="L30" s="13" t="s">
        <v>15</v>
      </c>
    </row>
    <row r="31" spans="2:12" ht="5.15" customHeight="1" x14ac:dyDescent="0.25"/>
    <row r="32" spans="2:12" x14ac:dyDescent="0.25">
      <c r="B32" s="8">
        <v>1</v>
      </c>
      <c r="D32" s="20" t="s">
        <v>1</v>
      </c>
      <c r="F32" s="10">
        <v>56214821</v>
      </c>
      <c r="G32" s="10"/>
      <c r="H32" s="10">
        <v>33522923</v>
      </c>
      <c r="I32" s="10"/>
      <c r="J32" s="10">
        <f>H32-F32</f>
        <v>-22691898</v>
      </c>
      <c r="K32" s="10"/>
      <c r="L32" s="10">
        <f>F32-H32</f>
        <v>22691898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2</v>
      </c>
      <c r="F34" s="2">
        <v>-56214821</v>
      </c>
      <c r="H34" s="2">
        <v>-25798234</v>
      </c>
      <c r="J34" s="3">
        <f>H34-F34</f>
        <v>30416587</v>
      </c>
      <c r="L34" s="3">
        <f>F34-H34</f>
        <v>-30416587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11</v>
      </c>
      <c r="E36" s="7"/>
      <c r="F36" s="17">
        <f>SUM(F32:F35)</f>
        <v>0</v>
      </c>
      <c r="G36" s="17"/>
      <c r="H36" s="17">
        <f>SUM(H32:H35)</f>
        <v>7724689</v>
      </c>
      <c r="I36" s="17"/>
      <c r="J36" s="17">
        <f>SUM(J32:J35)</f>
        <v>7724689</v>
      </c>
      <c r="K36" s="17"/>
      <c r="L36" s="17">
        <f>SUM(L32:L35)</f>
        <v>-7724689</v>
      </c>
    </row>
    <row r="37" spans="2:12" ht="5.15" customHeight="1" x14ac:dyDescent="0.25"/>
    <row r="38" spans="2:12" x14ac:dyDescent="0.25">
      <c r="B38" s="8">
        <f>B36+1</f>
        <v>4</v>
      </c>
      <c r="D38" s="18" t="s">
        <v>4</v>
      </c>
      <c r="F38" s="18"/>
      <c r="G38" s="2"/>
      <c r="J38" s="9">
        <f>J20</f>
        <v>0.17754725405156993</v>
      </c>
      <c r="K38" s="9"/>
      <c r="L38" s="9">
        <f>L20</f>
        <v>0.17754725405156993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12</v>
      </c>
      <c r="E40" s="7"/>
      <c r="F40" s="15"/>
      <c r="G40" s="15"/>
      <c r="H40" s="15"/>
      <c r="I40" s="7"/>
      <c r="J40" s="21">
        <f>J36*J38</f>
        <v>1371497.3203523676</v>
      </c>
      <c r="K40" s="21"/>
      <c r="L40" s="21">
        <f>L36*L38</f>
        <v>-1371497.3203523676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16</v>
      </c>
      <c r="F42" s="18"/>
      <c r="G42" s="2"/>
      <c r="J42" s="9">
        <f>L42</f>
        <v>4.0289999999999999E-2</v>
      </c>
      <c r="K42" s="9"/>
      <c r="L42" s="9">
        <f>5.1%*0.79</f>
        <v>4.0289999999999999E-2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11</v>
      </c>
      <c r="F44" s="15"/>
      <c r="G44" s="15"/>
      <c r="H44" s="15"/>
      <c r="I44" s="7"/>
      <c r="J44" s="16">
        <f>J40*J42</f>
        <v>55257.627036996892</v>
      </c>
      <c r="K44" s="17"/>
      <c r="L44" s="16">
        <f>L40*L42</f>
        <v>-55257.627036996892</v>
      </c>
    </row>
    <row r="45" spans="2:12" ht="13" thickTop="1" x14ac:dyDescent="0.25"/>
    <row r="46" spans="2:12" ht="15" customHeight="1" x14ac:dyDescent="0.25">
      <c r="B46" s="23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5" x14ac:dyDescent="0.25">
      <c r="B48" s="12" t="s">
        <v>9</v>
      </c>
      <c r="C48" s="6"/>
      <c r="D48" s="12" t="s">
        <v>3</v>
      </c>
      <c r="E48" s="6"/>
      <c r="F48" s="13" t="s">
        <v>7</v>
      </c>
      <c r="G48" s="6"/>
      <c r="H48" s="14" t="s">
        <v>8</v>
      </c>
      <c r="I48" s="6"/>
      <c r="J48" s="13" t="s">
        <v>14</v>
      </c>
      <c r="K48" s="6"/>
      <c r="L48" s="13" t="s">
        <v>15</v>
      </c>
    </row>
    <row r="49" spans="2:12" ht="5.15" customHeight="1" x14ac:dyDescent="0.25"/>
    <row r="50" spans="2:12" x14ac:dyDescent="0.25">
      <c r="B50" s="8">
        <v>1</v>
      </c>
      <c r="D50" s="20" t="s">
        <v>1</v>
      </c>
      <c r="F50" s="10">
        <v>56214821</v>
      </c>
      <c r="G50" s="10"/>
      <c r="H50" s="10">
        <v>33522959</v>
      </c>
      <c r="I50" s="10"/>
      <c r="J50" s="10">
        <f>H50-F50</f>
        <v>-22691862</v>
      </c>
      <c r="K50" s="10"/>
      <c r="L50" s="10">
        <f>F50-H50</f>
        <v>22691862</v>
      </c>
    </row>
    <row r="51" spans="2:12" ht="5.15" customHeight="1" x14ac:dyDescent="0.25">
      <c r="D51" s="20"/>
      <c r="F51" s="2"/>
    </row>
    <row r="52" spans="2:12" x14ac:dyDescent="0.25">
      <c r="B52" s="8">
        <v>2</v>
      </c>
      <c r="D52" s="20" t="s">
        <v>2</v>
      </c>
      <c r="F52" s="2">
        <v>-56214821</v>
      </c>
      <c r="H52" s="2">
        <v>-25796108</v>
      </c>
      <c r="J52" s="3">
        <f>H52-F52</f>
        <v>30418713</v>
      </c>
      <c r="L52" s="3">
        <f>F52-H52</f>
        <v>-30418713</v>
      </c>
    </row>
    <row r="53" spans="2:12" ht="5.15" customHeight="1" x14ac:dyDescent="0.25">
      <c r="F53" s="4"/>
      <c r="H53" s="5"/>
      <c r="J53" s="5"/>
      <c r="L53" s="5"/>
    </row>
    <row r="54" spans="2:12" ht="13" x14ac:dyDescent="0.3">
      <c r="B54" s="19">
        <v>3</v>
      </c>
      <c r="C54" s="7"/>
      <c r="D54" s="7" t="s">
        <v>11</v>
      </c>
      <c r="E54" s="7"/>
      <c r="F54" s="17">
        <f>SUM(F50:F53)</f>
        <v>0</v>
      </c>
      <c r="G54" s="17"/>
      <c r="H54" s="17">
        <f>SUM(H50:H53)</f>
        <v>7726851</v>
      </c>
      <c r="I54" s="17"/>
      <c r="J54" s="17">
        <f>SUM(J50:J53)</f>
        <v>7726851</v>
      </c>
      <c r="K54" s="17"/>
      <c r="L54" s="17">
        <f>SUM(L50:L53)</f>
        <v>-7726851</v>
      </c>
    </row>
    <row r="55" spans="2:12" ht="5.15" customHeight="1" x14ac:dyDescent="0.25"/>
    <row r="56" spans="2:12" x14ac:dyDescent="0.25">
      <c r="B56" s="8">
        <f>B54+1</f>
        <v>4</v>
      </c>
      <c r="D56" s="18" t="s">
        <v>4</v>
      </c>
      <c r="F56" s="18"/>
      <c r="G56" s="2"/>
      <c r="J56" s="9">
        <f>J38</f>
        <v>0.17754725405156993</v>
      </c>
      <c r="K56" s="9"/>
      <c r="L56" s="9">
        <f>L38</f>
        <v>0.17754725405156993</v>
      </c>
    </row>
    <row r="57" spans="2:12" ht="5.15" customHeight="1" x14ac:dyDescent="0.25">
      <c r="B57" s="8"/>
      <c r="D57" s="2"/>
      <c r="F57" s="2"/>
      <c r="G57" s="2"/>
      <c r="J57" s="4"/>
      <c r="L57" s="4"/>
    </row>
    <row r="58" spans="2:12" ht="13" x14ac:dyDescent="0.3">
      <c r="B58" s="19">
        <f>B56+1</f>
        <v>5</v>
      </c>
      <c r="D58" s="15" t="s">
        <v>12</v>
      </c>
      <c r="E58" s="7"/>
      <c r="F58" s="15"/>
      <c r="G58" s="15"/>
      <c r="H58" s="15"/>
      <c r="I58" s="7"/>
      <c r="J58" s="21">
        <f>J54*J56</f>
        <v>1371881.1775156271</v>
      </c>
      <c r="K58" s="21"/>
      <c r="L58" s="21">
        <f>L54*L56</f>
        <v>-1371881.1775156271</v>
      </c>
    </row>
    <row r="59" spans="2:12" ht="5.15" customHeight="1" x14ac:dyDescent="0.25">
      <c r="B59" s="8"/>
      <c r="D59" s="2"/>
      <c r="F59" s="2"/>
      <c r="G59" s="2"/>
    </row>
    <row r="60" spans="2:12" x14ac:dyDescent="0.25">
      <c r="B60" s="8">
        <f>B58+1</f>
        <v>6</v>
      </c>
      <c r="D60" s="18" t="s">
        <v>20</v>
      </c>
      <c r="F60" s="18"/>
      <c r="G60" s="2"/>
      <c r="J60" s="9">
        <f>L60</f>
        <v>2.528E-2</v>
      </c>
      <c r="K60" s="9"/>
      <c r="L60" s="9">
        <f>3.2%*0.79</f>
        <v>2.528E-2</v>
      </c>
    </row>
    <row r="61" spans="2:12" ht="5.15" customHeight="1" x14ac:dyDescent="0.25">
      <c r="B61" s="8"/>
      <c r="D61" s="2"/>
      <c r="F61" s="2"/>
      <c r="G61" s="2"/>
    </row>
    <row r="62" spans="2:12" ht="13.5" thickBot="1" x14ac:dyDescent="0.35">
      <c r="B62" s="19">
        <f>B60+1</f>
        <v>7</v>
      </c>
      <c r="D62" s="15" t="s">
        <v>11</v>
      </c>
      <c r="F62" s="15"/>
      <c r="G62" s="15"/>
      <c r="H62" s="15"/>
      <c r="I62" s="7"/>
      <c r="J62" s="16">
        <f>J58*J60</f>
        <v>34681.156167595051</v>
      </c>
      <c r="K62" s="17"/>
      <c r="L62" s="16">
        <f>L58*L60</f>
        <v>-34681.156167595051</v>
      </c>
    </row>
    <row r="63" spans="2:12" ht="13" thickTop="1" x14ac:dyDescent="0.25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CD115D8BF884BBDBAE39967F4391F" ma:contentTypeVersion="" ma:contentTypeDescription="Create a new document." ma:contentTypeScope="" ma:versionID="c0a7b5860349176aeb49e39ae7ba8ceb">
  <xsd:schema xmlns:xsd="http://www.w3.org/2001/XMLSchema" xmlns:xs="http://www.w3.org/2001/XMLSchema" xmlns:p="http://schemas.microsoft.com/office/2006/metadata/properties" xmlns:ns2="$ListId:Library;" xmlns:ns3="7ded5a8e-acf6-40db-8cc5-2c87d1b85350" targetNamespace="http://schemas.microsoft.com/office/2006/metadata/properties" ma:root="true" ma:fieldsID="4f376a98e1a3ba39fd64bf280ca4b1e1" ns2:_="" ns3:_="">
    <xsd:import namespace="$ListId:Library;"/>
    <xsd:import namespace="7ded5a8e-acf6-40db-8cc5-2c87d1b85350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5a8e-acf6-40db-8cc5-2c87d1b8535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6C9C398E-FFA0-4E42-9779-F30D3337E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7ded5a8e-acf6-40db-8cc5-2c87d1b853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662118-FB0D-48F7-B012-E977A50BF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60000A-A935-44B0-8525-87AC48516D12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2023-05-12T17:49:27Z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091397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166012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http://webcenterprd.exelonds.com/cs/idcplg?IdcService=DESKTOP_DOC_INFO&amp;dDocName=091397&amp;dID=166012&amp;ClientControlled=DocMan,taskpane&amp;coreContentOnly=1</vt:lpwstr>
  </property>
  <property fmtid="{D5CDD505-2E9C-101B-9397-08002B2CF9AE}" pid="9" name="ContentTypeId">
    <vt:lpwstr>0x010100579CD115D8BF884BBDBAE39967F4391F</vt:lpwstr>
  </property>
  <property fmtid="{D5CDD505-2E9C-101B-9397-08002B2CF9AE}" pid="10" name="MSIP_Label_c968b3d1-e05f-4796-9c23-acaf26d588cb_Enabled">
    <vt:lpwstr>true</vt:lpwstr>
  </property>
  <property fmtid="{D5CDD505-2E9C-101B-9397-08002B2CF9AE}" pid="11" name="MSIP_Label_c968b3d1-e05f-4796-9c23-acaf26d588cb_SetDate">
    <vt:lpwstr>2022-05-09T16:07:52Z</vt:lpwstr>
  </property>
  <property fmtid="{D5CDD505-2E9C-101B-9397-08002B2CF9AE}" pid="12" name="MSIP_Label_c968b3d1-e05f-4796-9c23-acaf26d588cb_Method">
    <vt:lpwstr>Standard</vt:lpwstr>
  </property>
  <property fmtid="{D5CDD505-2E9C-101B-9397-08002B2CF9AE}" pid="13" name="MSIP_Label_c968b3d1-e05f-4796-9c23-acaf26d588cb_Name">
    <vt:lpwstr>Company Confidential Information</vt:lpwstr>
  </property>
  <property fmtid="{D5CDD505-2E9C-101B-9397-08002B2CF9AE}" pid="14" name="MSIP_Label_c968b3d1-e05f-4796-9c23-acaf26d588cb_SiteId">
    <vt:lpwstr>600d01fc-055f-49c6-868f-3ecfcc791773</vt:lpwstr>
  </property>
  <property fmtid="{D5CDD505-2E9C-101B-9397-08002B2CF9AE}" pid="15" name="MSIP_Label_c968b3d1-e05f-4796-9c23-acaf26d588cb_ActionId">
    <vt:lpwstr>330f9532-9ce5-4e18-b096-7f276ec0d175</vt:lpwstr>
  </property>
  <property fmtid="{D5CDD505-2E9C-101B-9397-08002B2CF9AE}" pid="16" name="MSIP_Label_c968b3d1-e05f-4796-9c23-acaf26d588cb_ContentBits">
    <vt:lpwstr>0</vt:lpwstr>
  </property>
</Properties>
</file>