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comments1.xml" ContentType="application/vnd.openxmlformats-officedocument.spreadsheetml.comments+xml"/>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T:\_NEET MidAtlantic\Formula Rate\2024 Formula Rate Filing\2023 True-up\"/>
    </mc:Choice>
  </mc:AlternateContent>
  <xr:revisionPtr revIDLastSave="0" documentId="13_ncr:1_{5D980581-5BF7-4A12-B75B-87031C704C45}" xr6:coauthVersionLast="47" xr6:coauthVersionMax="47" xr10:uidLastSave="{00000000-0000-0000-0000-000000000000}"/>
  <bookViews>
    <workbookView xWindow="-120" yWindow="-120" windowWidth="38640" windowHeight="21120" tabRatio="855" firstSheet="1" activeTab="1" xr2:uid="{00000000-000D-0000-FFFF-FFFF00000000}"/>
  </bookViews>
  <sheets>
    <sheet name="_com.sap.ip.bi.xl.hiddensheet" sheetId="33" state="veryHidden" r:id="rId1"/>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s>
  <externalReferences>
    <externalReference r:id="rId12"/>
    <externalReference r:id="rId13"/>
    <externalReference r:id="rId14"/>
    <externalReference r:id="rId15"/>
    <externalReference r:id="rId16"/>
  </externalReferences>
  <definedNames>
    <definedName name="_____dat1111">[1]Sheet1!$G$2:$G$29</definedName>
    <definedName name="____dat1111">[1]Sheet1!$G$2:$G$29</definedName>
    <definedName name="___dat1111">[1]Sheet1!$G$2:$G$29</definedName>
    <definedName name="__dat1111">[1]Sheet1!$G$2:$G$29</definedName>
    <definedName name="_1E_1">#N/A</definedName>
    <definedName name="_31_Dec_00" localSheetId="3">#REF!</definedName>
    <definedName name="_31_Dec_00">#REF!</definedName>
    <definedName name="_31_Jan_01">#REF!</definedName>
    <definedName name="_dat1111">[1]Sheet1!$G$2:$G$29</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lances">#REF!</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H_COS" localSheetId="2">#REF!</definedName>
    <definedName name="CH_COS">#REF!</definedName>
    <definedName name="COGEN">'[1]October Tariff kwh'!$A$1:$H$83</definedName>
    <definedName name="Columns">#REF!</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rrent_sum">#REF!</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[2]Permanent!$A$9:$O$20</definedName>
    <definedName name="DefaultCopy" localSheetId="3">#REF!</definedName>
    <definedName name="DefaultCopy">#REF!</definedName>
    <definedName name="DefaultPaste">#REF!</definedName>
    <definedName name="Deferral_Interest_Rate">[1]Assumptions!$H$14</definedName>
    <definedName name="Deferral_Recovery">'[1]JFJ-1 Deferral Recovery Rate'!$A$14:$F$64</definedName>
    <definedName name="DefTax">[1]Lists!$A$2:$A$4</definedName>
    <definedName name="delete" hidden="1">{#N/A,#N/A,FALSE,"CURRENT"}</definedName>
    <definedName name="detail">#REF!</definedName>
    <definedName name="DF_GRID_1">#REF!</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itc">#REF!</definedName>
    <definedName name="KeyCon_Close_Date">[1]Assumptions!$E$29</definedName>
    <definedName name="kk">#REF!</definedName>
    <definedName name="l">[1]Lists!$A$2:$A$4</definedName>
    <definedName name="Labor">'[1]Labor ratio'!$A$2:$K$14</definedName>
    <definedName name="limcount" hidden="1">1</definedName>
    <definedName name="Mgmt" localSheetId="3">[3]Current!#REF!</definedName>
    <definedName name="Mgmt">[3]Current!#REF!</definedName>
    <definedName name="million">1000000</definedName>
    <definedName name="month">[1]RPT80MAR!$A$1:$D$77</definedName>
    <definedName name="months">[2]Permanent!$A$24:$A$35</definedName>
    <definedName name="MTC_Amortization">'[1]JFJ-3 MTC Rate'!$A$32:$F$82</definedName>
    <definedName name="new" localSheetId="3">#REF!</definedName>
    <definedName name="new">#REF!</definedName>
    <definedName name="non_cap_int">'[1]Input Page'!$E$11</definedName>
    <definedName name="NSP_COS" localSheetId="2">#REF!</definedName>
    <definedName name="NSP_COS">#REF!</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_xlnm.Print_Area" localSheetId="2">'1-Project Rev Req'!$A$1:$S$108</definedName>
    <definedName name="_xlnm.Print_Area" localSheetId="3">'2-Incentive ROE'!$A$1:$K$48</definedName>
    <definedName name="_xlnm.Print_Area" localSheetId="5">'4- Rate Base'!$A$1:$J$73</definedName>
    <definedName name="_xlnm.Print_Area" localSheetId="6">'4a-Projection ADIT'!$A$1:$K$126</definedName>
    <definedName name="_xlnm.Print_Area" localSheetId="7">'5-P3 Support'!$A$1:$M$95</definedName>
    <definedName name="_xlnm.Print_Area" localSheetId="9">'7 - PBOP'!$A$1:$F$22</definedName>
    <definedName name="_xlnm.Print_Area" localSheetId="10">'8-Dep Rates'!$A$1:$D$47</definedName>
    <definedName name="_xlnm.Print_Area" localSheetId="1">'Attachment H'!$A$1:$K$274</definedName>
    <definedName name="Print_Titles_MI">'[1]DACTIVE$'!$A$1:$IV$4,'[1]DACTIVE$'!$A$1:$A$65536</definedName>
    <definedName name="Print1" localSheetId="2">#REF!</definedName>
    <definedName name="Print1" localSheetId="3">#REF!</definedName>
    <definedName name="Print1">#REF!</definedName>
    <definedName name="Print3" localSheetId="2">#REF!</definedName>
    <definedName name="Print3">#REF!</definedName>
    <definedName name="Print4" localSheetId="2">#REF!</definedName>
    <definedName name="Print4">#REF!</definedName>
    <definedName name="Print5">#REF!</definedName>
    <definedName name="PrintareaDec">'[1]kWh-Mcf'!$E$97,'[1]kWh-Mcf'!$A$81:$E$118,'[1]kWh-Mcf'!$AM$86:$AO$118</definedName>
    <definedName name="ProjIDList">#REF!</definedName>
    <definedName name="PSCo_COS">#REF!</definedName>
    <definedName name="q_MTEP06_App_AB_Facility">#REF!</definedName>
    <definedName name="q_MTEP06_App_AB_Projects">#REF!</definedName>
    <definedName name="query">'[1]Boston Edison'!$A$1:$M$3434</definedName>
    <definedName name="revreq">#REF!</definedName>
    <definedName name="rrrr" hidden="1">{#N/A,#N/A,FALSE,"O&amp;M by processes";#N/A,#N/A,FALSE,"Elec Act vs Bud";#N/A,#N/A,FALSE,"G&amp;A";#N/A,#N/A,FALSE,"BGS";#N/A,#N/A,FALSE,"Res Cost"}</definedName>
    <definedName name="SAPBEXhrIndnt" hidden="1">"Wide"</definedName>
    <definedName name="SAPBEXrevision" hidden="1">1</definedName>
    <definedName name="SAPBEXsysID" hidden="1">"GP1"</definedName>
    <definedName name="SAPBEXwbID" hidden="1">"4MPO1CP18U4TA0W9HO5EI7ADP"</definedName>
    <definedName name="SAPCrosstab1">#REF!</definedName>
    <definedName name="SAPCrosstab2">#REF!</definedName>
    <definedName name="SAPCrosstab3">#REF!</definedName>
    <definedName name="SAPCrosstab4">#REF!</definedName>
    <definedName name="SAPsysID" hidden="1">"708C5W7SBKP804JT78WJ0JNKI"</definedName>
    <definedName name="SAPwbID" hidden="1">"ARS"</definedName>
    <definedName name="shiva" hidden="1">{#N/A,#N/A,FALSE,"O&amp;M by processes";#N/A,#N/A,FALSE,"Elec Act vs Bud";#N/A,#N/A,FALSE,"G&amp;A";#N/A,#N/A,FALSE,"BGS";#N/A,#N/A,FALSE,"Res Cost"}</definedName>
    <definedName name="SPS_COS" localSheetId="3">#REF!</definedName>
    <definedName name="SPS_COS">#REF!</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axcalc">#REF!</definedName>
    <definedName name="thousand">1000</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ota_Deferred">#REF!</definedName>
    <definedName name="valDate">[1]Inputs!$B$1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 localSheetId="2">'[4]Data Entry and Forecaster'!#REF!</definedName>
    <definedName name="Xcel">'[5]Data Entry and Forecaster'!#REF!</definedName>
    <definedName name="Xcel_COS" localSheetId="2">#REF!</definedName>
    <definedName name="Xcel_COS" localSheetId="3">#REF!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_F04A2B9A_C6FE_4FEB_AD1E_2CF9AC309BE4_.wvu.PrintArea" localSheetId="2" hidden="1">'1-Project Rev Req'!$A$1:$Q$105</definedName>
    <definedName name="Z_F04A2B9A_C6FE_4FEB_AD1E_2CF9AC309BE4_.wvu.PrintArea" localSheetId="4" hidden="1">'3-Project True-up'!$A$1:$L$24</definedName>
    <definedName name="Z_F04A2B9A_C6FE_4FEB_AD1E_2CF9AC309BE4_.wvu.PrintArea" localSheetId="5" hidden="1">'4- Rate Base'!$A$1:$L$49</definedName>
    <definedName name="Z_F04A2B9A_C6FE_4FEB_AD1E_2CF9AC309BE4_.wvu.PrintArea" localSheetId="1" hidden="1">'Attachment H'!$A$1:$K$267</definedName>
    <definedName name="zero">0</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6" l="1"/>
  <c r="D148" i="1" s="1"/>
  <c r="C24" i="5"/>
  <c r="J41" i="21"/>
  <c r="D212" i="1"/>
  <c r="E68" i="6"/>
  <c r="I225" i="1" s="1"/>
  <c r="I227" i="1" s="1"/>
  <c r="D15" i="1" s="1"/>
  <c r="F18" i="21"/>
  <c r="F39" i="21" s="1"/>
  <c r="J62" i="26"/>
  <c r="G195" i="1"/>
  <c r="J89" i="26"/>
  <c r="J88" i="26" s="1"/>
  <c r="A4" i="13"/>
  <c r="C3" i="17"/>
  <c r="I3" i="7"/>
  <c r="G48" i="6"/>
  <c r="G3" i="6"/>
  <c r="B1" i="26"/>
  <c r="F49" i="5"/>
  <c r="G3" i="5"/>
  <c r="E7" i="21"/>
  <c r="F5" i="16"/>
  <c r="G57" i="2"/>
  <c r="G7" i="2"/>
  <c r="D238" i="1"/>
  <c r="D179" i="1"/>
  <c r="D113" i="1"/>
  <c r="D56" i="1"/>
  <c r="D115" i="26"/>
  <c r="D114" i="26"/>
  <c r="D113" i="26"/>
  <c r="D112" i="26"/>
  <c r="D111" i="26"/>
  <c r="D110" i="26"/>
  <c r="D109" i="26"/>
  <c r="D108" i="26"/>
  <c r="D107" i="26"/>
  <c r="D106" i="26"/>
  <c r="D105" i="26"/>
  <c r="D116" i="26"/>
  <c r="F113" i="26"/>
  <c r="E104" i="26"/>
  <c r="F104" i="26"/>
  <c r="I104" i="26"/>
  <c r="I116" i="26" s="1"/>
  <c r="D104" i="26"/>
  <c r="D84" i="26"/>
  <c r="D83" i="26"/>
  <c r="D82" i="26"/>
  <c r="D81" i="26"/>
  <c r="D80" i="26"/>
  <c r="D79" i="26"/>
  <c r="D78" i="26"/>
  <c r="D77" i="26"/>
  <c r="D76" i="26"/>
  <c r="D75" i="26"/>
  <c r="D73" i="26"/>
  <c r="C74" i="26"/>
  <c r="D74" i="26"/>
  <c r="D85" i="26"/>
  <c r="E73" i="26"/>
  <c r="F73" i="26"/>
  <c r="I73" i="26"/>
  <c r="J73" i="26" s="1"/>
  <c r="D53" i="26"/>
  <c r="D52" i="26"/>
  <c r="D51" i="26"/>
  <c r="D50" i="26"/>
  <c r="D49" i="26"/>
  <c r="D48" i="26"/>
  <c r="D47" i="26"/>
  <c r="D46" i="26"/>
  <c r="D45" i="26"/>
  <c r="D44" i="26"/>
  <c r="D42" i="26"/>
  <c r="C43" i="26"/>
  <c r="D43" i="26"/>
  <c r="D54" i="26"/>
  <c r="E42" i="26"/>
  <c r="F42" i="26"/>
  <c r="I42" i="26"/>
  <c r="D22" i="26"/>
  <c r="D21" i="26"/>
  <c r="D20" i="26"/>
  <c r="D19" i="26"/>
  <c r="D18" i="26"/>
  <c r="D17" i="26"/>
  <c r="D16" i="26"/>
  <c r="D15" i="26"/>
  <c r="D14" i="26"/>
  <c r="D13" i="26"/>
  <c r="D12" i="26"/>
  <c r="D23" i="26"/>
  <c r="D11" i="26"/>
  <c r="G212" i="1"/>
  <c r="D11" i="17"/>
  <c r="D13" i="17"/>
  <c r="I75" i="26"/>
  <c r="I44" i="5"/>
  <c r="D91" i="1"/>
  <c r="E44" i="5"/>
  <c r="D87" i="1"/>
  <c r="D44" i="5"/>
  <c r="D95" i="1"/>
  <c r="I95" i="1"/>
  <c r="M45" i="6"/>
  <c r="D162" i="1" s="1"/>
  <c r="L45" i="6"/>
  <c r="K45" i="6"/>
  <c r="J45" i="6"/>
  <c r="I45" i="6"/>
  <c r="D150" i="1"/>
  <c r="H45" i="6"/>
  <c r="D149" i="1"/>
  <c r="E45" i="6"/>
  <c r="D145" i="1"/>
  <c r="I145" i="1"/>
  <c r="D45" i="6"/>
  <c r="D140" i="1"/>
  <c r="I140" i="1"/>
  <c r="C45" i="6"/>
  <c r="D138" i="1"/>
  <c r="I138" i="1"/>
  <c r="F45" i="6"/>
  <c r="C44" i="5"/>
  <c r="A56" i="6"/>
  <c r="G15" i="7"/>
  <c r="G14" i="7"/>
  <c r="G13" i="7"/>
  <c r="G12" i="7"/>
  <c r="G11" i="7"/>
  <c r="G10" i="7"/>
  <c r="G9" i="7"/>
  <c r="G8" i="7"/>
  <c r="G17" i="7"/>
  <c r="H15" i="7"/>
  <c r="H14" i="7"/>
  <c r="H13" i="7"/>
  <c r="H12" i="7"/>
  <c r="H11" i="7"/>
  <c r="H10" i="7"/>
  <c r="H9" i="7"/>
  <c r="H8" i="7"/>
  <c r="D34" i="13"/>
  <c r="D33" i="13"/>
  <c r="A31" i="13"/>
  <c r="A32" i="13"/>
  <c r="A33" i="13"/>
  <c r="A34" i="13"/>
  <c r="A35" i="13"/>
  <c r="A36" i="13"/>
  <c r="A10" i="13"/>
  <c r="A11" i="13"/>
  <c r="A12" i="13"/>
  <c r="A13" i="13"/>
  <c r="A14" i="13"/>
  <c r="A15" i="13"/>
  <c r="A16" i="13"/>
  <c r="A17" i="13"/>
  <c r="A20" i="13"/>
  <c r="A21" i="13"/>
  <c r="A22" i="13"/>
  <c r="A23" i="13"/>
  <c r="A24" i="13"/>
  <c r="A25" i="13"/>
  <c r="A26" i="13"/>
  <c r="A27" i="13"/>
  <c r="A9" i="13"/>
  <c r="I105" i="26"/>
  <c r="H43" i="26"/>
  <c r="B60" i="26"/>
  <c r="J58" i="26"/>
  <c r="J57" i="26"/>
  <c r="B122" i="26"/>
  <c r="J120" i="26"/>
  <c r="J119" i="26" s="1"/>
  <c r="B91" i="26"/>
  <c r="B29" i="26"/>
  <c r="H12" i="26"/>
  <c r="H13" i="26"/>
  <c r="A6" i="26"/>
  <c r="A8" i="26"/>
  <c r="A9" i="26"/>
  <c r="A10" i="26"/>
  <c r="G211" i="1"/>
  <c r="D211" i="1"/>
  <c r="J80" i="6"/>
  <c r="G68" i="6"/>
  <c r="F68" i="6"/>
  <c r="I226" i="1"/>
  <c r="D68" i="6"/>
  <c r="I222" i="1"/>
  <c r="D14" i="1"/>
  <c r="C68" i="6"/>
  <c r="I219" i="1"/>
  <c r="I220" i="1"/>
  <c r="A57" i="6"/>
  <c r="A58" i="6"/>
  <c r="A59" i="6"/>
  <c r="A60" i="6"/>
  <c r="A61" i="6"/>
  <c r="A62" i="6"/>
  <c r="A63" i="6"/>
  <c r="A64" i="6"/>
  <c r="A65" i="6"/>
  <c r="A66" i="6"/>
  <c r="A67" i="6"/>
  <c r="A68" i="6"/>
  <c r="A69" i="6"/>
  <c r="A70" i="6"/>
  <c r="A73" i="6"/>
  <c r="A75" i="6"/>
  <c r="A77" i="6"/>
  <c r="A78" i="6"/>
  <c r="A79" i="6"/>
  <c r="A80" i="6"/>
  <c r="A85" i="6"/>
  <c r="A86" i="6"/>
  <c r="A87" i="6"/>
  <c r="A88" i="6"/>
  <c r="F54" i="6"/>
  <c r="F30" i="6"/>
  <c r="G30" i="6"/>
  <c r="H30" i="6"/>
  <c r="I30" i="6"/>
  <c r="J30" i="6"/>
  <c r="H9" i="6"/>
  <c r="I9" i="6"/>
  <c r="E59" i="21"/>
  <c r="B57" i="21"/>
  <c r="D39" i="21"/>
  <c r="E18" i="21"/>
  <c r="F26" i="21"/>
  <c r="H26" i="21"/>
  <c r="J26" i="21"/>
  <c r="K26" i="21"/>
  <c r="I79" i="1"/>
  <c r="D59" i="5"/>
  <c r="I58" i="5"/>
  <c r="I54" i="5"/>
  <c r="I53" i="5"/>
  <c r="I59" i="5"/>
  <c r="D92" i="1"/>
  <c r="I92" i="1"/>
  <c r="G92" i="1"/>
  <c r="G56" i="2"/>
  <c r="G55" i="2"/>
  <c r="J24" i="6"/>
  <c r="D129" i="1"/>
  <c r="I129" i="1"/>
  <c r="E19" i="16"/>
  <c r="E23" i="16"/>
  <c r="J12" i="16"/>
  <c r="E15" i="16"/>
  <c r="J13" i="16"/>
  <c r="A9" i="16"/>
  <c r="A12" i="16"/>
  <c r="A13" i="16"/>
  <c r="A14" i="16"/>
  <c r="A15" i="16"/>
  <c r="A16" i="16"/>
  <c r="A18" i="16"/>
  <c r="A19" i="16"/>
  <c r="D125" i="1"/>
  <c r="D155" i="1"/>
  <c r="D159" i="1"/>
  <c r="D164" i="1"/>
  <c r="S85" i="2"/>
  <c r="P86" i="2"/>
  <c r="D16" i="1"/>
  <c r="I34" i="2"/>
  <c r="L34" i="2" s="1"/>
  <c r="E24" i="6"/>
  <c r="D121" i="1"/>
  <c r="D24" i="6"/>
  <c r="D120" i="1"/>
  <c r="D160" i="1"/>
  <c r="E24" i="16"/>
  <c r="L24" i="6"/>
  <c r="D132" i="1"/>
  <c r="D151" i="1"/>
  <c r="D146" i="1"/>
  <c r="I146" i="1"/>
  <c r="G24" i="6"/>
  <c r="D123" i="1"/>
  <c r="I123" i="1"/>
  <c r="J24" i="5"/>
  <c r="D74" i="1"/>
  <c r="I74" i="1"/>
  <c r="F129" i="1"/>
  <c r="G209" i="1"/>
  <c r="D94" i="1"/>
  <c r="H24" i="5"/>
  <c r="D103" i="1"/>
  <c r="G24" i="5"/>
  <c r="D102" i="1"/>
  <c r="F24" i="5"/>
  <c r="D98" i="1"/>
  <c r="E24" i="5"/>
  <c r="D24" i="5"/>
  <c r="C154" i="1"/>
  <c r="F120" i="1"/>
  <c r="F121" i="1"/>
  <c r="K24" i="6"/>
  <c r="D131" i="1"/>
  <c r="I131" i="1"/>
  <c r="D161" i="1"/>
  <c r="D165" i="1"/>
  <c r="H24" i="6"/>
  <c r="D124" i="1"/>
  <c r="I124" i="1"/>
  <c r="I24" i="6"/>
  <c r="D126" i="1"/>
  <c r="D199" i="1"/>
  <c r="A187" i="1"/>
  <c r="A188" i="1"/>
  <c r="A189" i="1"/>
  <c r="A191" i="1"/>
  <c r="A193" i="1"/>
  <c r="A195" i="1"/>
  <c r="A196" i="1"/>
  <c r="A197" i="1"/>
  <c r="A198" i="1"/>
  <c r="A199" i="1"/>
  <c r="A201" i="1"/>
  <c r="A202" i="1"/>
  <c r="A203" i="1"/>
  <c r="A204" i="1"/>
  <c r="A205" i="1"/>
  <c r="A207" i="1"/>
  <c r="A208" i="1"/>
  <c r="A209" i="1"/>
  <c r="A210" i="1"/>
  <c r="A211" i="1"/>
  <c r="A212" i="1"/>
  <c r="A213" i="1"/>
  <c r="A215" i="1"/>
  <c r="A217" i="1"/>
  <c r="A218" i="1"/>
  <c r="A219" i="1"/>
  <c r="A220" i="1"/>
  <c r="A222" i="1"/>
  <c r="A120" i="1"/>
  <c r="A121" i="1"/>
  <c r="A122" i="1"/>
  <c r="A123" i="1"/>
  <c r="A124" i="1"/>
  <c r="A126" i="1"/>
  <c r="A128" i="1"/>
  <c r="A129" i="1"/>
  <c r="A130" i="1"/>
  <c r="A131" i="1"/>
  <c r="A132" i="1"/>
  <c r="A133" i="1"/>
  <c r="A134" i="1"/>
  <c r="A136" i="1"/>
  <c r="A137" i="1"/>
  <c r="A138" i="1"/>
  <c r="A139" i="1"/>
  <c r="A140" i="1"/>
  <c r="A141" i="1"/>
  <c r="A143" i="1"/>
  <c r="A144" i="1"/>
  <c r="A145" i="1"/>
  <c r="A146" i="1"/>
  <c r="A147" i="1"/>
  <c r="A148" i="1"/>
  <c r="A149" i="1"/>
  <c r="A150" i="1"/>
  <c r="A151" i="1"/>
  <c r="A152" i="1"/>
  <c r="A154" i="1"/>
  <c r="A155" i="1"/>
  <c r="A14" i="1"/>
  <c r="A15" i="1"/>
  <c r="A16" i="1"/>
  <c r="A17" i="1"/>
  <c r="A18" i="1"/>
  <c r="A19" i="1"/>
  <c r="A21" i="1"/>
  <c r="A23" i="1"/>
  <c r="A25" i="1"/>
  <c r="A64" i="1"/>
  <c r="F94" i="1"/>
  <c r="F93" i="1"/>
  <c r="G198" i="1"/>
  <c r="G197" i="1"/>
  <c r="D83" i="1"/>
  <c r="D81" i="1"/>
  <c r="D79" i="1"/>
  <c r="G73" i="1"/>
  <c r="I73" i="1"/>
  <c r="I81" i="1"/>
  <c r="K111" i="1"/>
  <c r="K177" i="1"/>
  <c r="K236" i="1"/>
  <c r="K54" i="1"/>
  <c r="D66" i="1"/>
  <c r="A65" i="1"/>
  <c r="I94" i="1"/>
  <c r="D127" i="1"/>
  <c r="I127" i="1"/>
  <c r="I203" i="1"/>
  <c r="G66" i="1"/>
  <c r="G74" i="1"/>
  <c r="H14" i="16"/>
  <c r="J14" i="16"/>
  <c r="J15" i="16"/>
  <c r="E20" i="16"/>
  <c r="J27" i="26"/>
  <c r="J26" i="26"/>
  <c r="H44" i="26"/>
  <c r="I106" i="26"/>
  <c r="F29" i="21"/>
  <c r="H29" i="21"/>
  <c r="H45" i="26"/>
  <c r="B23" i="16"/>
  <c r="A20" i="16"/>
  <c r="B159" i="1"/>
  <c r="A156" i="1"/>
  <c r="A157" i="1"/>
  <c r="A158" i="1"/>
  <c r="A159" i="1"/>
  <c r="A160" i="1"/>
  <c r="A161" i="1"/>
  <c r="A162" i="1"/>
  <c r="A163" i="1"/>
  <c r="A164" i="1"/>
  <c r="A165" i="1"/>
  <c r="A166" i="1"/>
  <c r="A167" i="1"/>
  <c r="A169" i="1"/>
  <c r="A170" i="1"/>
  <c r="A172" i="1"/>
  <c r="C14" i="1"/>
  <c r="A224" i="1"/>
  <c r="A225" i="1"/>
  <c r="A226" i="1"/>
  <c r="A227" i="1"/>
  <c r="C15" i="1"/>
  <c r="F27" i="26"/>
  <c r="A11" i="26"/>
  <c r="A12" i="26"/>
  <c r="A13" i="26"/>
  <c r="A14" i="26"/>
  <c r="A15" i="26"/>
  <c r="A16" i="26"/>
  <c r="A17" i="26"/>
  <c r="A18" i="26"/>
  <c r="A19" i="26"/>
  <c r="A20" i="26"/>
  <c r="A21" i="26"/>
  <c r="A22" i="26"/>
  <c r="G122" i="1"/>
  <c r="A66" i="1"/>
  <c r="A67" i="1"/>
  <c r="H46" i="26"/>
  <c r="F20" i="21"/>
  <c r="H20" i="21"/>
  <c r="G138" i="1"/>
  <c r="G123" i="1"/>
  <c r="H47" i="26"/>
  <c r="F30" i="26"/>
  <c r="A23" i="26"/>
  <c r="A25" i="26"/>
  <c r="A21" i="16"/>
  <c r="A22" i="16"/>
  <c r="A23" i="16"/>
  <c r="B27" i="16"/>
  <c r="A68" i="1"/>
  <c r="A70" i="1"/>
  <c r="A71" i="1"/>
  <c r="H48" i="26"/>
  <c r="A72" i="1"/>
  <c r="A73" i="1"/>
  <c r="C79" i="1"/>
  <c r="A26" i="26"/>
  <c r="A27" i="26"/>
  <c r="F26" i="26"/>
  <c r="G124" i="1"/>
  <c r="A24" i="16"/>
  <c r="A25" i="16"/>
  <c r="A26" i="16"/>
  <c r="A27" i="16"/>
  <c r="B29" i="16"/>
  <c r="B28" i="16"/>
  <c r="G145" i="1"/>
  <c r="A74" i="1"/>
  <c r="A75" i="1"/>
  <c r="C81" i="1"/>
  <c r="A28" i="16"/>
  <c r="A29" i="16"/>
  <c r="A30" i="16"/>
  <c r="A31" i="16"/>
  <c r="A33" i="16"/>
  <c r="A35" i="16"/>
  <c r="A36" i="16"/>
  <c r="A37" i="16"/>
  <c r="A38" i="16"/>
  <c r="A39" i="16"/>
  <c r="A40" i="16"/>
  <c r="G146" i="1"/>
  <c r="G125" i="1"/>
  <c r="B30" i="16"/>
  <c r="A28" i="26"/>
  <c r="H49" i="26"/>
  <c r="A76" i="1"/>
  <c r="A78" i="1"/>
  <c r="A79" i="1"/>
  <c r="A80" i="1"/>
  <c r="A81" i="1"/>
  <c r="A82" i="1"/>
  <c r="A83" i="1"/>
  <c r="A84" i="1"/>
  <c r="A86" i="1"/>
  <c r="A87" i="1"/>
  <c r="A88" i="1"/>
  <c r="A89" i="1"/>
  <c r="A90" i="1"/>
  <c r="A91" i="1"/>
  <c r="A93" i="1"/>
  <c r="A94" i="1"/>
  <c r="A95" i="1"/>
  <c r="A96" i="1"/>
  <c r="A98" i="1"/>
  <c r="A100" i="1"/>
  <c r="A101" i="1"/>
  <c r="A102" i="1"/>
  <c r="A103" i="1"/>
  <c r="A104" i="1"/>
  <c r="A106" i="1"/>
  <c r="C83" i="1"/>
  <c r="B31" i="16"/>
  <c r="G127" i="1"/>
  <c r="I125" i="1"/>
  <c r="H50" i="26"/>
  <c r="A29" i="26"/>
  <c r="A30" i="26"/>
  <c r="H51" i="26"/>
  <c r="A31" i="26"/>
  <c r="F29" i="26"/>
  <c r="H52" i="26"/>
  <c r="A32" i="26"/>
  <c r="A33" i="26"/>
  <c r="A36" i="26"/>
  <c r="A37" i="26"/>
  <c r="A39" i="26"/>
  <c r="A40" i="26"/>
  <c r="A41" i="26"/>
  <c r="H53" i="26"/>
  <c r="F33" i="26"/>
  <c r="F58" i="26"/>
  <c r="A42" i="26"/>
  <c r="A43" i="26"/>
  <c r="A44" i="26"/>
  <c r="A45" i="26"/>
  <c r="A46" i="26"/>
  <c r="A47" i="26"/>
  <c r="A48" i="26"/>
  <c r="A49" i="26"/>
  <c r="A50" i="26"/>
  <c r="A51" i="26"/>
  <c r="A52" i="26"/>
  <c r="A53" i="26"/>
  <c r="H54" i="26"/>
  <c r="A54" i="26"/>
  <c r="A56" i="26"/>
  <c r="F61" i="26"/>
  <c r="A57" i="26"/>
  <c r="A58" i="26"/>
  <c r="F57" i="26"/>
  <c r="A59" i="26"/>
  <c r="A60" i="26"/>
  <c r="A61" i="26"/>
  <c r="A62" i="26"/>
  <c r="F60" i="26"/>
  <c r="A63" i="26"/>
  <c r="A64" i="26"/>
  <c r="A67" i="26"/>
  <c r="A68" i="26"/>
  <c r="A70" i="26"/>
  <c r="A71" i="26"/>
  <c r="A72" i="26"/>
  <c r="F64" i="26"/>
  <c r="F89" i="26"/>
  <c r="A73" i="26"/>
  <c r="A74" i="26"/>
  <c r="A75" i="26"/>
  <c r="A76" i="26"/>
  <c r="A77" i="26"/>
  <c r="A78" i="26"/>
  <c r="A79" i="26"/>
  <c r="A80" i="26"/>
  <c r="A81" i="26"/>
  <c r="A82" i="26"/>
  <c r="A83" i="26"/>
  <c r="A84" i="26"/>
  <c r="A85" i="26"/>
  <c r="A87" i="26"/>
  <c r="F92" i="26"/>
  <c r="A88" i="26"/>
  <c r="A89" i="26"/>
  <c r="A90" i="26"/>
  <c r="F88" i="26"/>
  <c r="A91" i="26"/>
  <c r="A92" i="26"/>
  <c r="A93" i="26"/>
  <c r="F91" i="26"/>
  <c r="A94" i="26"/>
  <c r="A95" i="26"/>
  <c r="A98" i="26"/>
  <c r="A99" i="26"/>
  <c r="A101" i="26"/>
  <c r="A102" i="26"/>
  <c r="A103" i="26"/>
  <c r="F120" i="26"/>
  <c r="A104" i="26"/>
  <c r="A105" i="26"/>
  <c r="A106" i="26"/>
  <c r="A107" i="26"/>
  <c r="A108" i="26"/>
  <c r="A109" i="26"/>
  <c r="A110" i="26"/>
  <c r="A111" i="26"/>
  <c r="A112" i="26"/>
  <c r="A113" i="26"/>
  <c r="A114" i="26"/>
  <c r="A115" i="26"/>
  <c r="F95" i="26"/>
  <c r="F123" i="26"/>
  <c r="A116" i="26"/>
  <c r="A118" i="26"/>
  <c r="A119" i="26"/>
  <c r="A120" i="26"/>
  <c r="A121" i="26"/>
  <c r="F119" i="26"/>
  <c r="A122" i="26"/>
  <c r="A123" i="26"/>
  <c r="F122" i="26"/>
  <c r="A124" i="26"/>
  <c r="A125" i="26"/>
  <c r="A126" i="26"/>
  <c r="F126" i="26"/>
  <c r="E114" i="26"/>
  <c r="F114" i="26"/>
  <c r="E21" i="26"/>
  <c r="F21" i="26"/>
  <c r="E105" i="26"/>
  <c r="F105" i="26"/>
  <c r="E112" i="26"/>
  <c r="F112" i="26"/>
  <c r="E45" i="26"/>
  <c r="F45" i="26"/>
  <c r="I45" i="26"/>
  <c r="E46" i="26"/>
  <c r="F46" i="26"/>
  <c r="I46" i="26"/>
  <c r="E50" i="26"/>
  <c r="F50" i="26"/>
  <c r="I50" i="26"/>
  <c r="E75" i="26"/>
  <c r="F75" i="26"/>
  <c r="E20" i="26"/>
  <c r="F20" i="26"/>
  <c r="E106" i="26"/>
  <c r="F106" i="26"/>
  <c r="E82" i="26"/>
  <c r="F82" i="26"/>
  <c r="E111" i="26"/>
  <c r="F111" i="26"/>
  <c r="E13" i="26"/>
  <c r="F13" i="26"/>
  <c r="E83" i="26"/>
  <c r="F83" i="26"/>
  <c r="I83" i="26"/>
  <c r="E47" i="26"/>
  <c r="F47" i="26"/>
  <c r="I47" i="26"/>
  <c r="E51" i="26"/>
  <c r="F51" i="26"/>
  <c r="I51" i="26"/>
  <c r="E22" i="26"/>
  <c r="F22" i="26"/>
  <c r="E77" i="26"/>
  <c r="F77" i="26"/>
  <c r="E80" i="26"/>
  <c r="F80" i="26"/>
  <c r="E81" i="26"/>
  <c r="F81" i="26"/>
  <c r="E53" i="26"/>
  <c r="F53" i="26"/>
  <c r="I53" i="26"/>
  <c r="E48" i="26"/>
  <c r="F48" i="26"/>
  <c r="I48" i="26"/>
  <c r="E14" i="26"/>
  <c r="F14" i="26"/>
  <c r="E15" i="26"/>
  <c r="F15" i="26"/>
  <c r="E115" i="26"/>
  <c r="F115" i="26"/>
  <c r="E109" i="26"/>
  <c r="F109" i="26"/>
  <c r="E52" i="26"/>
  <c r="F52" i="26"/>
  <c r="I52" i="26"/>
  <c r="E17" i="26"/>
  <c r="F17" i="26"/>
  <c r="E44" i="26"/>
  <c r="F44" i="26"/>
  <c r="I44" i="26"/>
  <c r="E113" i="26"/>
  <c r="E16" i="26"/>
  <c r="F16" i="26"/>
  <c r="E76" i="26"/>
  <c r="F76" i="26"/>
  <c r="E108" i="26"/>
  <c r="F108" i="26"/>
  <c r="E43" i="26"/>
  <c r="F43" i="26"/>
  <c r="I43" i="26"/>
  <c r="E12" i="26"/>
  <c r="F12" i="26"/>
  <c r="I12" i="26"/>
  <c r="E19" i="26"/>
  <c r="F19" i="26"/>
  <c r="E18" i="26"/>
  <c r="F18" i="26"/>
  <c r="E107" i="26"/>
  <c r="E49" i="26"/>
  <c r="F49" i="26"/>
  <c r="I49" i="26"/>
  <c r="E79" i="26"/>
  <c r="F79" i="26"/>
  <c r="E74" i="26"/>
  <c r="F74" i="26"/>
  <c r="I74" i="26"/>
  <c r="E11" i="26"/>
  <c r="F11" i="26"/>
  <c r="I11" i="26"/>
  <c r="E78" i="26"/>
  <c r="F78" i="26"/>
  <c r="E110" i="26"/>
  <c r="F110" i="26"/>
  <c r="E84" i="26"/>
  <c r="F84" i="26"/>
  <c r="I84" i="26"/>
  <c r="J42" i="26"/>
  <c r="J44" i="26"/>
  <c r="J45" i="26"/>
  <c r="J46" i="26"/>
  <c r="J47" i="26"/>
  <c r="J48" i="26"/>
  <c r="J49" i="26"/>
  <c r="J50" i="26"/>
  <c r="J51" i="26"/>
  <c r="J52" i="26"/>
  <c r="J53" i="26"/>
  <c r="J61" i="26"/>
  <c r="J43" i="26"/>
  <c r="I54" i="26"/>
  <c r="J60" i="26"/>
  <c r="J64" i="26"/>
  <c r="F34" i="21"/>
  <c r="H34" i="21"/>
  <c r="K34" i="21" s="1"/>
  <c r="J34" i="21"/>
  <c r="F32" i="21"/>
  <c r="H32" i="21" s="1"/>
  <c r="F30" i="21"/>
  <c r="H30" i="21"/>
  <c r="K30" i="21" s="1"/>
  <c r="J30" i="21"/>
  <c r="F23" i="21"/>
  <c r="H23" i="21"/>
  <c r="F28" i="21"/>
  <c r="H28" i="21"/>
  <c r="J28" i="21" s="1"/>
  <c r="F27" i="21"/>
  <c r="H27" i="21"/>
  <c r="J27" i="21" s="1"/>
  <c r="F24" i="21"/>
  <c r="H24" i="21" s="1"/>
  <c r="F37" i="21"/>
  <c r="H37" i="21"/>
  <c r="J37" i="21"/>
  <c r="K37" i="21"/>
  <c r="F25" i="21"/>
  <c r="H25" i="21"/>
  <c r="J25" i="21" s="1"/>
  <c r="F35" i="21"/>
  <c r="H35" i="21" s="1"/>
  <c r="E31" i="21"/>
  <c r="F31" i="21"/>
  <c r="H31" i="21" s="1"/>
  <c r="F36" i="21"/>
  <c r="H36" i="21"/>
  <c r="J36" i="21"/>
  <c r="K36" i="21"/>
  <c r="F21" i="21"/>
  <c r="H21" i="21"/>
  <c r="J21" i="21" s="1"/>
  <c r="F22" i="21"/>
  <c r="H22" i="21"/>
  <c r="K22" i="21" s="1"/>
  <c r="J22" i="21"/>
  <c r="F19" i="21"/>
  <c r="H19" i="21" s="1"/>
  <c r="F33" i="21"/>
  <c r="H33" i="21" s="1"/>
  <c r="F107" i="26"/>
  <c r="G210" i="1"/>
  <c r="H14" i="26"/>
  <c r="I13" i="26"/>
  <c r="J11" i="26"/>
  <c r="J12" i="26"/>
  <c r="J13" i="26"/>
  <c r="H15" i="26"/>
  <c r="I14" i="26"/>
  <c r="I76" i="26"/>
  <c r="H16" i="26"/>
  <c r="I15" i="26"/>
  <c r="J14" i="26"/>
  <c r="J15" i="26"/>
  <c r="I77" i="26"/>
  <c r="I16" i="26"/>
  <c r="J16" i="26"/>
  <c r="H17" i="26"/>
  <c r="I78" i="26"/>
  <c r="H18" i="26"/>
  <c r="I17" i="26"/>
  <c r="J17" i="26"/>
  <c r="I79" i="26"/>
  <c r="I18" i="26"/>
  <c r="J18" i="26"/>
  <c r="H19" i="26"/>
  <c r="I80" i="26"/>
  <c r="H20" i="26"/>
  <c r="I19" i="26"/>
  <c r="J19" i="26"/>
  <c r="I81" i="26"/>
  <c r="H21" i="26"/>
  <c r="I20" i="26"/>
  <c r="J20" i="26"/>
  <c r="I82" i="26"/>
  <c r="H85" i="26"/>
  <c r="I21" i="26"/>
  <c r="J21" i="26"/>
  <c r="H22" i="26"/>
  <c r="I22" i="26"/>
  <c r="I23" i="26"/>
  <c r="H23" i="26"/>
  <c r="J22" i="26"/>
  <c r="J30" i="26"/>
  <c r="J29" i="26"/>
  <c r="J31" i="26"/>
  <c r="J33" i="26"/>
  <c r="H44" i="5"/>
  <c r="D90" i="1"/>
  <c r="D133" i="1"/>
  <c r="E25" i="16"/>
  <c r="E33" i="21"/>
  <c r="E35" i="21"/>
  <c r="E23" i="21"/>
  <c r="E19" i="21"/>
  <c r="E30" i="21"/>
  <c r="E32" i="21"/>
  <c r="E22" i="21"/>
  <c r="E37" i="21"/>
  <c r="E24" i="21"/>
  <c r="E20" i="21"/>
  <c r="E27" i="21"/>
  <c r="E36" i="21"/>
  <c r="E21" i="21"/>
  <c r="E25" i="21"/>
  <c r="E28" i="21"/>
  <c r="E34" i="21"/>
  <c r="E26" i="21"/>
  <c r="E29" i="21"/>
  <c r="E39" i="21"/>
  <c r="D93" i="1"/>
  <c r="I93" i="1"/>
  <c r="H17" i="7"/>
  <c r="P33" i="7"/>
  <c r="P34" i="7"/>
  <c r="Q33" i="7"/>
  <c r="Q34" i="7"/>
  <c r="P35" i="7"/>
  <c r="P36" i="7"/>
  <c r="Q35" i="7"/>
  <c r="P37" i="7"/>
  <c r="Q36" i="7"/>
  <c r="Q37" i="7"/>
  <c r="P38" i="7"/>
  <c r="P39" i="7"/>
  <c r="Q38" i="7"/>
  <c r="Q39" i="7"/>
  <c r="P40" i="7"/>
  <c r="P41" i="7"/>
  <c r="Q40" i="7"/>
  <c r="Q41" i="7"/>
  <c r="P42" i="7"/>
  <c r="Q42" i="7"/>
  <c r="P43" i="7"/>
  <c r="P44" i="7"/>
  <c r="Q43" i="7"/>
  <c r="Q44" i="7"/>
  <c r="P45" i="7"/>
  <c r="Q45" i="7"/>
  <c r="P46" i="7"/>
  <c r="Q46" i="7"/>
  <c r="P47" i="7"/>
  <c r="Q47" i="7"/>
  <c r="P48" i="7"/>
  <c r="Q48" i="7"/>
  <c r="P49" i="7"/>
  <c r="Q49" i="7"/>
  <c r="P50" i="7"/>
  <c r="Q50" i="7"/>
  <c r="P51" i="7"/>
  <c r="Q51" i="7"/>
  <c r="E28" i="16"/>
  <c r="E29" i="16"/>
  <c r="D82" i="1"/>
  <c r="I66" i="1"/>
  <c r="I107" i="26"/>
  <c r="I82" i="1"/>
  <c r="I108" i="26"/>
  <c r="I109" i="26"/>
  <c r="I110" i="26"/>
  <c r="I111" i="26"/>
  <c r="I112" i="26"/>
  <c r="I113" i="26"/>
  <c r="I114" i="26"/>
  <c r="I115" i="26"/>
  <c r="H116" i="26"/>
  <c r="D210" i="1"/>
  <c r="F88" i="6"/>
  <c r="D213" i="1" s="1"/>
  <c r="G86" i="6"/>
  <c r="K86" i="6" s="1"/>
  <c r="G87" i="6"/>
  <c r="G85" i="6"/>
  <c r="K85" i="6"/>
  <c r="E210" i="1"/>
  <c r="E212" i="1"/>
  <c r="K87" i="6"/>
  <c r="I212" i="1" s="1"/>
  <c r="E211" i="1"/>
  <c r="I210" i="1"/>
  <c r="J20" i="21"/>
  <c r="K20" i="21"/>
  <c r="J23" i="21"/>
  <c r="K23" i="21"/>
  <c r="J29" i="21"/>
  <c r="K29" i="21"/>
  <c r="I24" i="5"/>
  <c r="D72" i="1" s="1"/>
  <c r="D64" i="1"/>
  <c r="I23" i="1"/>
  <c r="J74" i="26" l="1"/>
  <c r="J104" i="26"/>
  <c r="J105" i="26" s="1"/>
  <c r="J106" i="26" s="1"/>
  <c r="J107" i="26" s="1"/>
  <c r="J108" i="26" s="1"/>
  <c r="J109" i="26" s="1"/>
  <c r="J110" i="26" s="1"/>
  <c r="J111" i="26" s="1"/>
  <c r="J112" i="26" s="1"/>
  <c r="J113" i="26" s="1"/>
  <c r="J114" i="26" s="1"/>
  <c r="J115" i="26" s="1"/>
  <c r="J32" i="21"/>
  <c r="K32" i="21" s="1"/>
  <c r="J24" i="21"/>
  <c r="K24" i="21" s="1"/>
  <c r="J19" i="21"/>
  <c r="K19" i="21" s="1"/>
  <c r="J31" i="21"/>
  <c r="K31" i="21" s="1"/>
  <c r="J33" i="21"/>
  <c r="K33" i="21"/>
  <c r="J35" i="21"/>
  <c r="K35" i="21"/>
  <c r="K25" i="21"/>
  <c r="K27" i="21"/>
  <c r="K28" i="21"/>
  <c r="K21" i="21"/>
  <c r="D76" i="1"/>
  <c r="D80" i="1"/>
  <c r="D68" i="1"/>
  <c r="I186" i="1"/>
  <c r="J75" i="26"/>
  <c r="J76" i="26" s="1"/>
  <c r="J77" i="26" s="1"/>
  <c r="J78" i="26" s="1"/>
  <c r="J79" i="26" s="1"/>
  <c r="J80" i="26" s="1"/>
  <c r="J81" i="26" s="1"/>
  <c r="J82" i="26" s="1"/>
  <c r="J83" i="26" s="1"/>
  <c r="J84" i="26" s="1"/>
  <c r="I85" i="26"/>
  <c r="K88" i="6"/>
  <c r="I213" i="1" s="1"/>
  <c r="D156" i="1" s="1"/>
  <c r="I211" i="1"/>
  <c r="D19" i="1"/>
  <c r="E26" i="16"/>
  <c r="E30" i="16" s="1"/>
  <c r="D166" i="1"/>
  <c r="D152" i="1"/>
  <c r="M24" i="6"/>
  <c r="D137" i="1" s="1"/>
  <c r="C24" i="6"/>
  <c r="D119" i="1" s="1"/>
  <c r="F24" i="6"/>
  <c r="D122" i="1" s="1"/>
  <c r="D84" i="1" l="1"/>
  <c r="D202" i="1"/>
  <c r="D205" i="1" s="1"/>
  <c r="G203" i="1" s="1"/>
  <c r="K203" i="1" s="1"/>
  <c r="G67" i="1" s="1"/>
  <c r="I189" i="1"/>
  <c r="I191" i="1" s="1"/>
  <c r="J123" i="26"/>
  <c r="J122" i="26" s="1"/>
  <c r="J124" i="26" s="1"/>
  <c r="J126" i="26" s="1"/>
  <c r="G44" i="5" s="1"/>
  <c r="D89" i="1" s="1"/>
  <c r="J92" i="26"/>
  <c r="J91" i="26" s="1"/>
  <c r="J93" i="26" s="1"/>
  <c r="J95" i="26" s="1"/>
  <c r="F44" i="5" s="1"/>
  <c r="D88" i="1" s="1"/>
  <c r="D134" i="1"/>
  <c r="D101" i="1" s="1"/>
  <c r="D104" i="1" s="1"/>
  <c r="I122" i="1"/>
  <c r="D141" i="1"/>
  <c r="G14" i="1" l="1"/>
  <c r="G64" i="1"/>
  <c r="E196" i="1"/>
  <c r="G196" i="1" s="1"/>
  <c r="G199" i="1" s="1"/>
  <c r="G119" i="1"/>
  <c r="I67" i="1"/>
  <c r="G75" i="1"/>
  <c r="D96" i="1"/>
  <c r="D106" i="1" s="1"/>
  <c r="D170" i="1" s="1"/>
  <c r="D163" i="1" s="1"/>
  <c r="D167" i="1" s="1"/>
  <c r="D172" i="1" s="1"/>
  <c r="G102" i="1" l="1"/>
  <c r="I102" i="1" s="1"/>
  <c r="G132" i="1"/>
  <c r="I132" i="1" s="1"/>
  <c r="G126" i="1"/>
  <c r="I126" i="1" s="1"/>
  <c r="G120" i="1"/>
  <c r="I119" i="1"/>
  <c r="I75" i="1"/>
  <c r="G128" i="1"/>
  <c r="I83" i="1"/>
  <c r="I64" i="1"/>
  <c r="G72" i="1"/>
  <c r="I14" i="1"/>
  <c r="G15" i="1"/>
  <c r="G17" i="1" l="1"/>
  <c r="G16" i="1"/>
  <c r="I16" i="1" s="1"/>
  <c r="I15" i="1"/>
  <c r="G98" i="1"/>
  <c r="I72" i="1"/>
  <c r="I76" i="1" s="1"/>
  <c r="I18" i="2"/>
  <c r="I68" i="1"/>
  <c r="G68" i="1" s="1"/>
  <c r="I80" i="1"/>
  <c r="I128" i="1"/>
  <c r="G139" i="1"/>
  <c r="I139" i="1" s="1"/>
  <c r="I26" i="2" s="1"/>
  <c r="I27" i="2" s="1"/>
  <c r="L27" i="2" s="1"/>
  <c r="I120" i="1"/>
  <c r="I134" i="1" s="1"/>
  <c r="G121" i="1"/>
  <c r="I121" i="1" s="1"/>
  <c r="I101" i="1" l="1"/>
  <c r="I22" i="2"/>
  <c r="I23" i="2" s="1"/>
  <c r="L23" i="2" s="1"/>
  <c r="G148" i="1"/>
  <c r="G103" i="1"/>
  <c r="I103" i="1" s="1"/>
  <c r="I19" i="2"/>
  <c r="I84" i="1"/>
  <c r="G84" i="1" s="1"/>
  <c r="G137" i="1"/>
  <c r="I137" i="1" s="1"/>
  <c r="I141" i="1" s="1"/>
  <c r="I98" i="1"/>
  <c r="G18" i="1"/>
  <c r="I18" i="1" s="1"/>
  <c r="I17" i="1"/>
  <c r="I19" i="1" s="1"/>
  <c r="I33" i="2" s="1"/>
  <c r="G88" i="1" l="1"/>
  <c r="H28" i="16"/>
  <c r="G164" i="1"/>
  <c r="G151" i="1"/>
  <c r="I151" i="1" s="1"/>
  <c r="G150" i="1"/>
  <c r="I150" i="1" s="1"/>
  <c r="I148" i="1"/>
  <c r="I104" i="1"/>
  <c r="I152" i="1" l="1"/>
  <c r="I30" i="2" s="1"/>
  <c r="I31" i="2" s="1"/>
  <c r="L31" i="2" s="1"/>
  <c r="L36" i="2" s="1"/>
  <c r="F75" i="2" s="1"/>
  <c r="G75" i="2" s="1"/>
  <c r="F79" i="2"/>
  <c r="G79" i="2" s="1"/>
  <c r="F69" i="2"/>
  <c r="G69" i="2" s="1"/>
  <c r="F68" i="2"/>
  <c r="G68" i="2" s="1"/>
  <c r="F78" i="2"/>
  <c r="G78" i="2" s="1"/>
  <c r="F77" i="2"/>
  <c r="G77" i="2" s="1"/>
  <c r="F83" i="2"/>
  <c r="G83" i="2" s="1"/>
  <c r="F81" i="2"/>
  <c r="G81" i="2" s="1"/>
  <c r="F74" i="2"/>
  <c r="G74" i="2" s="1"/>
  <c r="F66" i="2"/>
  <c r="G66" i="2" s="1"/>
  <c r="F76" i="2"/>
  <c r="G76" i="2" s="1"/>
  <c r="F80" i="2"/>
  <c r="G80" i="2" s="1"/>
  <c r="F71" i="2"/>
  <c r="G71" i="2" s="1"/>
  <c r="G165" i="1"/>
  <c r="I164" i="1"/>
  <c r="H29" i="16"/>
  <c r="J28" i="16"/>
  <c r="G89" i="1"/>
  <c r="I88" i="1"/>
  <c r="F84" i="2" l="1"/>
  <c r="G84" i="2" s="1"/>
  <c r="F70" i="2"/>
  <c r="G70" i="2" s="1"/>
  <c r="F73" i="2"/>
  <c r="G73" i="2" s="1"/>
  <c r="F82" i="2"/>
  <c r="G82" i="2" s="1"/>
  <c r="F72" i="2"/>
  <c r="G72" i="2" s="1"/>
  <c r="F67" i="2"/>
  <c r="G67" i="2" s="1"/>
  <c r="I165" i="1"/>
  <c r="G166" i="1"/>
  <c r="I166" i="1" s="1"/>
  <c r="J29" i="16"/>
  <c r="H30" i="16"/>
  <c r="J30" i="16" s="1"/>
  <c r="G91" i="1"/>
  <c r="I91" i="1" s="1"/>
  <c r="G90" i="1"/>
  <c r="I90" i="1" s="1"/>
  <c r="I96" i="1" s="1"/>
  <c r="I106" i="1" s="1"/>
  <c r="I89" i="1"/>
  <c r="K7" i="16" l="1"/>
  <c r="I170" i="1"/>
  <c r="K35" i="16" l="1"/>
  <c r="I43" i="2"/>
  <c r="I44" i="2" s="1"/>
  <c r="I163" i="1"/>
  <c r="I167" i="1" s="1"/>
  <c r="I172" i="1" s="1"/>
  <c r="K39" i="16"/>
  <c r="K16" i="16"/>
  <c r="J27" i="16" s="1"/>
  <c r="J31" i="16" s="1"/>
  <c r="K31" i="16" s="1"/>
  <c r="K33" i="16" s="1"/>
  <c r="E27" i="16" s="1"/>
  <c r="E31" i="16" s="1"/>
  <c r="I11" i="1" l="1"/>
  <c r="I21" i="1" s="1"/>
  <c r="I39" i="2"/>
  <c r="I40" i="2" s="1"/>
  <c r="L40" i="2" s="1"/>
  <c r="K36" i="16"/>
  <c r="K37" i="16" s="1"/>
  <c r="K38" i="16" s="1"/>
  <c r="K40" i="16" s="1"/>
  <c r="L44" i="2"/>
  <c r="I46" i="2" l="1"/>
  <c r="I25" i="1"/>
  <c r="G18" i="21"/>
  <c r="N72" i="2"/>
  <c r="N69" i="2"/>
  <c r="N79" i="2"/>
  <c r="N66" i="2"/>
  <c r="N83" i="2"/>
  <c r="N77" i="2"/>
  <c r="N74" i="2"/>
  <c r="N76" i="2"/>
  <c r="N84" i="2"/>
  <c r="N70" i="2"/>
  <c r="N68" i="2"/>
  <c r="N67" i="2"/>
  <c r="N81" i="2"/>
  <c r="N71" i="2"/>
  <c r="N82" i="2"/>
  <c r="N73" i="2"/>
  <c r="N80" i="2"/>
  <c r="N75" i="2"/>
  <c r="N78" i="2"/>
  <c r="L46" i="2"/>
  <c r="I75" i="2" l="1"/>
  <c r="J75" i="2" s="1"/>
  <c r="L75" i="2" s="1"/>
  <c r="I73" i="2"/>
  <c r="J73" i="2" s="1"/>
  <c r="L73" i="2" s="1"/>
  <c r="I68" i="2"/>
  <c r="J68" i="2" s="1"/>
  <c r="L68" i="2" s="1"/>
  <c r="I76" i="2"/>
  <c r="J76" i="2" s="1"/>
  <c r="L76" i="2" s="1"/>
  <c r="I67" i="2"/>
  <c r="J67" i="2" s="1"/>
  <c r="L67" i="2" s="1"/>
  <c r="I79" i="2"/>
  <c r="J79" i="2" s="1"/>
  <c r="L79" i="2" s="1"/>
  <c r="I82" i="2"/>
  <c r="J82" i="2" s="1"/>
  <c r="L82" i="2" s="1"/>
  <c r="I66" i="2"/>
  <c r="J66" i="2" s="1"/>
  <c r="L66" i="2" s="1"/>
  <c r="I69" i="2"/>
  <c r="J69" i="2" s="1"/>
  <c r="L69" i="2" s="1"/>
  <c r="I74" i="2"/>
  <c r="J74" i="2" s="1"/>
  <c r="L74" i="2" s="1"/>
  <c r="I80" i="2"/>
  <c r="J80" i="2" s="1"/>
  <c r="L80" i="2" s="1"/>
  <c r="I84" i="2"/>
  <c r="J84" i="2" s="1"/>
  <c r="L84" i="2" s="1"/>
  <c r="I77" i="2"/>
  <c r="J77" i="2" s="1"/>
  <c r="L77" i="2" s="1"/>
  <c r="I71" i="2"/>
  <c r="J71" i="2" s="1"/>
  <c r="L71" i="2" s="1"/>
  <c r="I70" i="2"/>
  <c r="J70" i="2" s="1"/>
  <c r="L70" i="2" s="1"/>
  <c r="I81" i="2"/>
  <c r="J81" i="2" s="1"/>
  <c r="L81" i="2" s="1"/>
  <c r="I78" i="2"/>
  <c r="J78" i="2" s="1"/>
  <c r="L78" i="2" s="1"/>
  <c r="I72" i="2"/>
  <c r="J72" i="2" s="1"/>
  <c r="L72" i="2" s="1"/>
  <c r="I83" i="2"/>
  <c r="J83" i="2" s="1"/>
  <c r="L83" i="2" s="1"/>
  <c r="H18" i="21"/>
  <c r="G39" i="21"/>
  <c r="O84" i="2" l="1"/>
  <c r="S84" i="2"/>
  <c r="Q84" i="2"/>
  <c r="Q80" i="2"/>
  <c r="O80" i="2"/>
  <c r="S80" i="2"/>
  <c r="S74" i="2"/>
  <c r="O74" i="2"/>
  <c r="Q74" i="2"/>
  <c r="Q69" i="2"/>
  <c r="S69" i="2" s="1"/>
  <c r="O69" i="2"/>
  <c r="S83" i="2"/>
  <c r="O83" i="2"/>
  <c r="Q83" i="2"/>
  <c r="S79" i="2"/>
  <c r="O79" i="2"/>
  <c r="Q79" i="2"/>
  <c r="S76" i="2"/>
  <c r="Q76" i="2"/>
  <c r="O76" i="2"/>
  <c r="Q66" i="2"/>
  <c r="S66" i="2" s="1"/>
  <c r="O66" i="2"/>
  <c r="Q82" i="2"/>
  <c r="O82" i="2"/>
  <c r="S82" i="2"/>
  <c r="S72" i="2"/>
  <c r="Q72" i="2"/>
  <c r="O72" i="2"/>
  <c r="S78" i="2"/>
  <c r="O78" i="2"/>
  <c r="Q78" i="2"/>
  <c r="Q67" i="2"/>
  <c r="S67" i="2" s="1"/>
  <c r="O67" i="2"/>
  <c r="Q81" i="2"/>
  <c r="S81" i="2"/>
  <c r="O81" i="2"/>
  <c r="Q70" i="2"/>
  <c r="S70" i="2" s="1"/>
  <c r="O70" i="2"/>
  <c r="O68" i="2"/>
  <c r="Q68" i="2"/>
  <c r="S68" i="2" s="1"/>
  <c r="S73" i="2"/>
  <c r="O73" i="2"/>
  <c r="Q73" i="2"/>
  <c r="H39" i="21"/>
  <c r="J18" i="21"/>
  <c r="J39" i="21" s="1"/>
  <c r="J42" i="21" s="1"/>
  <c r="Q71" i="2"/>
  <c r="O71" i="2"/>
  <c r="S71" i="2"/>
  <c r="S77" i="2"/>
  <c r="O77" i="2"/>
  <c r="Q77" i="2"/>
  <c r="S75" i="2"/>
  <c r="O75" i="2"/>
  <c r="Q75" i="2"/>
  <c r="K18" i="21" l="1"/>
  <c r="K39" i="21" s="1"/>
  <c r="S8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Castro, Gloria</author>
    <author>Simeon, Frantz</author>
  </authors>
  <commentList>
    <comment ref="F23" authorId="0" shapeId="0" xr:uid="{8D0DF9FA-AE0B-4D99-8F20-6D2884B86F4A}">
      <text>
        <r>
          <rPr>
            <b/>
            <sz val="9"/>
            <color indexed="81"/>
            <rFont val="Tahoma"/>
            <family val="2"/>
          </rPr>
          <t>Castro, Gloria:</t>
        </r>
        <r>
          <rPr>
            <sz val="9"/>
            <color indexed="81"/>
            <rFont val="Tahoma"/>
            <family val="2"/>
          </rPr>
          <t xml:space="preserve">
reduced by FF1 topsides </t>
        </r>
      </text>
    </comment>
    <comment ref="M33" authorId="1" shapeId="0" xr:uid="{2CE26FDC-3701-4E85-9CEB-BDC5ECC61D3B}">
      <text>
        <r>
          <rPr>
            <b/>
            <sz val="9"/>
            <color indexed="81"/>
            <rFont val="Tahoma"/>
            <family val="2"/>
          </rPr>
          <t>Simeon, Frantz:</t>
        </r>
        <r>
          <rPr>
            <sz val="9"/>
            <color indexed="81"/>
            <rFont val="Tahoma"/>
            <family val="2"/>
          </rPr>
          <t xml:space="preserve">
Not sure where to get this information from
</t>
        </r>
        <r>
          <rPr>
            <b/>
            <sz val="9"/>
            <color indexed="81"/>
            <rFont val="Tahoma"/>
            <family val="2"/>
          </rPr>
          <t xml:space="preserve">Tuckler, David
</t>
        </r>
        <r>
          <rPr>
            <sz val="9"/>
            <color indexed="81"/>
            <rFont val="Tahoma"/>
            <family val="2"/>
          </rPr>
          <t>Updated by Tax</t>
        </r>
      </text>
    </comment>
  </commentList>
</comments>
</file>

<file path=xl/sharedStrings.xml><?xml version="1.0" encoding="utf-8"?>
<sst xmlns="http://schemas.openxmlformats.org/spreadsheetml/2006/main" count="1418" uniqueCount="858">
  <si>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</si>
  <si>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</si>
  <si>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</si>
  <si>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</si>
  <si>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</si>
  <si>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</si>
  <si>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</si>
  <si>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</si>
  <si>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</si>
  <si>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</si>
  <si>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</si>
  <si>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</si>
  <si>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</si>
  <si>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</si>
  <si>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</si>
  <si>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</si>
  <si>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</si>
  <si>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</si>
  <si>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</si>
  <si>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</si>
  <si>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</si>
  <si>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</si>
  <si>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</si>
  <si>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</si>
  <si>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</si>
  <si>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</si>
  <si>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</si>
  <si>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</si>
  <si>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</si>
  <si>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</si>
  <si>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</si>
  <si>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</si>
  <si>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</si>
  <si>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</si>
  <si>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</si>
  <si>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</si>
  <si>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</si>
  <si>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</si>
  <si>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</si>
  <si>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</si>
  <si>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</si>
  <si>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</si>
  <si>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</si>
  <si>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</si>
  <si>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</si>
  <si>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</si>
  <si>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</si>
  <si>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</si>
  <si>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</si>
  <si>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</si>
  <si>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</si>
  <si>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</si>
  <si>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</si>
  <si>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</si>
  <si>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</si>
  <si>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</si>
  <si>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</si>
  <si>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</si>
  <si>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</si>
  <si>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</si>
  <si>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</si>
  <si>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</si>
  <si>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</si>
  <si>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</si>
  <si>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</si>
  <si>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</si>
  <si>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</si>
  <si>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</si>
  <si>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</si>
  <si>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</si>
  <si>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</si>
  <si>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</si>
  <si>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</si>
  <si>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</si>
  <si>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</si>
  <si>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</si>
  <si>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</si>
  <si>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</si>
  <si>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</si>
  <si>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</si>
  <si>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</si>
  <si>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</si>
  <si>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</si>
  <si>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</si>
  <si>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</si>
  <si>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</si>
  <si>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</si>
  <si>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</si>
  <si>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</si>
  <si>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</si>
  <si>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</si>
  <si>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</si>
  <si>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</si>
  <si>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</si>
  <si>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</si>
  <si>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</si>
  <si>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</si>
  <si>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</si>
  <si>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</si>
  <si>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</si>
  <si>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</si>
  <si>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</si>
  <si>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</si>
  <si>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</si>
  <si>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</si>
  <si>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</si>
  <si>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</si>
  <si>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</si>
  <si>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</si>
  <si>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</si>
  <si>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</si>
  <si>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</si>
  <si>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</si>
  <si>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</si>
  <si>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</si>
  <si>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</si>
  <si>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</si>
  <si>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</si>
  <si>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</si>
  <si>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</si>
  <si>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</si>
  <si>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</si>
  <si>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</si>
  <si>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</si>
  <si>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</si>
  <si>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</si>
  <si>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</si>
  <si>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</si>
  <si>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</si>
  <si>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</si>
  <si>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</si>
  <si>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</si>
  <si>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</si>
  <si>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</si>
  <si>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</si>
  <si>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</si>
  <si>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</si>
  <si>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</si>
  <si>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</si>
  <si>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</si>
  <si>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</si>
  <si>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</si>
  <si>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</si>
  <si>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</si>
  <si>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</si>
  <si>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</si>
  <si>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</si>
  <si>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</si>
  <si>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</si>
  <si>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</si>
  <si>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</si>
  <si>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</si>
  <si>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</si>
  <si>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</si>
  <si>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</si>
  <si>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</si>
  <si>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</si>
  <si>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</si>
  <si>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</si>
  <si>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</si>
  <si>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</si>
  <si>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</si>
  <si>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</si>
  <si>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</si>
  <si>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</si>
  <si>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</si>
  <si>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</si>
  <si>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</si>
  <si>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</si>
  <si>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</si>
  <si>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</si>
  <si>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</si>
  <si>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</si>
  <si>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</si>
  <si>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</si>
  <si>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</si>
  <si>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</si>
  <si>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</si>
  <si>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</si>
  <si>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</si>
  <si>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</si>
  <si>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</si>
  <si>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</si>
  <si>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</si>
  <si>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</si>
  <si>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</si>
  <si>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</si>
  <si>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</si>
  <si>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</si>
  <si>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</si>
  <si>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</si>
  <si>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</si>
  <si>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</si>
  <si>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</si>
  <si>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</si>
  <si>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</si>
  <si>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</si>
  <si>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</si>
  <si>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</si>
  <si>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</si>
  <si>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</si>
  <si>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</si>
  <si>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</si>
  <si>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</si>
  <si>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</si>
  <si>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</si>
  <si>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</si>
  <si>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</si>
  <si>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</si>
  <si>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</si>
  <si>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</si>
  <si>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</si>
  <si>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</si>
  <si>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</si>
  <si>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</si>
  <si>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</si>
  <si>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</si>
  <si>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</si>
  <si>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</si>
  <si>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</si>
  <si>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</si>
  <si>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</si>
  <si>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</si>
  <si>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</si>
  <si>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</si>
  <si>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</si>
  <si>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</si>
  <si>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</si>
  <si>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</si>
  <si>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</si>
  <si>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</si>
  <si>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</si>
  <si>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</si>
  <si>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</si>
  <si>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</si>
  <si>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</si>
  <si>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</si>
  <si>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</si>
  <si>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</si>
  <si>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</si>
  <si>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</si>
  <si>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</si>
  <si>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</si>
  <si>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</si>
  <si>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</si>
  <si>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</si>
  <si>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</si>
  <si>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</si>
  <si>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</si>
  <si>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</si>
  <si>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</si>
  <si>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</si>
  <si>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</si>
  <si>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</si>
  <si>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</si>
  <si>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</si>
  <si>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</si>
  <si>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</si>
  <si>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</si>
  <si>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</si>
  <si>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</si>
  <si>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</si>
  <si>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</si>
  <si>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</si>
  <si>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</si>
  <si>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</si>
  <si>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</si>
  <si>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</si>
  <si>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</si>
  <si>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</si>
  <si>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</si>
  <si>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</si>
  <si>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</si>
  <si>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</si>
  <si>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</si>
  <si>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</si>
  <si>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</si>
  <si>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</si>
  <si>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</si>
  <si>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</si>
  <si>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</si>
  <si>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</si>
  <si>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</si>
  <si>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</si>
  <si>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</si>
  <si>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</si>
  <si>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</si>
  <si>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</si>
  <si>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</si>
  <si>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</si>
  <si>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</si>
  <si>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</si>
  <si>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</si>
  <si>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</si>
  <si>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</si>
  <si>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</si>
  <si>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</si>
  <si>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</si>
  <si>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</si>
  <si>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</si>
  <si>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</si>
  <si>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</si>
  <si>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</si>
  <si>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</si>
  <si>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</si>
  <si>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</si>
  <si>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</si>
  <si>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</si>
  <si>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</si>
  <si>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</si>
  <si>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</si>
  <si>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</si>
  <si>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</si>
  <si>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</si>
  <si>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</si>
  <si>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</si>
  <si>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</si>
  <si>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</si>
  <si>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</si>
  <si>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</si>
  <si>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</si>
  <si>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</si>
  <si>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</si>
  <si>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</si>
  <si>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</si>
  <si>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</si>
  <si>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</si>
  <si>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</si>
  <si>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</si>
  <si>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</si>
  <si>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</si>
  <si>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</si>
  <si>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</si>
  <si>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</si>
  <si>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</si>
  <si>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</si>
  <si>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</si>
  <si>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</si>
  <si>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</si>
  <si>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</si>
  <si>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</si>
  <si>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</si>
  <si>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</si>
  <si>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</si>
  <si>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</si>
  <si>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</si>
  <si>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</si>
  <si>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</si>
  <si>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</si>
  <si>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</si>
  <si>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</si>
  <si>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</si>
  <si>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</si>
  <si>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</si>
  <si>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</si>
  <si>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</si>
  <si>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</si>
  <si>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</si>
  <si>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</si>
  <si>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</si>
  <si>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</si>
  <si>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</si>
  <si>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</si>
  <si>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</si>
  <si>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</si>
  <si>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</si>
  <si>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</si>
  <si>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</si>
  <si>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</si>
  <si>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</si>
  <si>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</si>
  <si>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</si>
  <si>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</si>
  <si>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</si>
  <si>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</si>
  <si>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</si>
  <si>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</si>
  <si>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</si>
  <si>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</si>
  <si>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</si>
  <si>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</si>
  <si>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</si>
  <si>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</si>
  <si>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</si>
  <si>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</si>
  <si>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</si>
  <si>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</si>
  <si>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</si>
  <si>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</si>
  <si>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</si>
  <si>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</si>
  <si>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</si>
  <si>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</si>
  <si>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</si>
  <si>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</si>
  <si>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</si>
  <si>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</si>
  <si>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</si>
  <si>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</si>
  <si>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</si>
  <si>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</si>
  <si>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</si>
  <si>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</si>
  <si>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</si>
  <si>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</si>
  <si>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</si>
  <si>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</si>
  <si>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</si>
  <si>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</si>
  <si>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</si>
  <si>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</si>
  <si>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</si>
  <si>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</si>
  <si>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</si>
  <si>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</si>
  <si>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</si>
  <si>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</si>
  <si>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</si>
  <si>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</si>
  <si>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</si>
  <si>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</si>
  <si>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</si>
  <si>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</si>
  <si>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</si>
  <si>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</si>
  <si>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</si>
  <si>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</si>
  <si>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</si>
  <si>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</si>
  <si>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</si>
  <si>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</si>
  <si>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</si>
  <si>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</si>
  <si>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</si>
  <si>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</si>
  <si>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</si>
  <si>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</si>
  <si>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</si>
  <si>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</si>
  <si>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</si>
  <si>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</si>
  <si>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</si>
  <si>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</si>
  <si>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</si>
  <si>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</si>
  <si>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</si>
  <si>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</si>
  <si>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</si>
  <si>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</si>
  <si>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</si>
  <si>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</si>
  <si>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</si>
  <si>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</si>
  <si>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</si>
  <si>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</si>
  <si>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</si>
  <si>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</si>
  <si>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</si>
  <si>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</si>
  <si>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</si>
  <si>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1st Qtr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</si>
  <si>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</si>
  <si>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</si>
  <si>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</si>
  <si>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</si>
  <si>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</si>
  <si>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</si>
  <si>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</si>
  <si>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</si>
  <si>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</si>
  <si>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</si>
  <si>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</si>
  <si>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</si>
  <si>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</si>
  <si>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</si>
  <si>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</si>
  <si>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</si>
  <si>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</si>
  <si>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</si>
  <si>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</si>
  <si>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</si>
  <si>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</si>
  <si>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</si>
  <si>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</si>
  <si>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</si>
  <si>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</si>
  <si>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</si>
  <si>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</si>
  <si>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</si>
  <si>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</si>
  <si>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</si>
  <si>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</si>
  <si>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</si>
  <si>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</si>
  <si>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</si>
  <si>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</si>
  <si>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</si>
  <si>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</si>
  <si>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</si>
  <si>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</si>
  <si>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</si>
  <si>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</si>
  <si>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</si>
  <si>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</si>
  <si>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</si>
  <si>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</si>
  <si>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</si>
  <si>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</si>
  <si>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</si>
  <si>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</si>
  <si>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</si>
  <si>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</si>
  <si>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</si>
  <si>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</si>
  <si>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</si>
  <si>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</si>
  <si>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</si>
  <si>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</si>
  <si>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</si>
  <si>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</si>
  <si>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</si>
  <si>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</si>
  <si>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</si>
  <si>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</si>
  <si>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</si>
  <si>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</si>
  <si>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</si>
  <si>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</si>
  <si>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</si>
  <si>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</si>
  <si>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</si>
  <si>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</si>
  <si>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</si>
  <si>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</si>
  <si>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</si>
  <si>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</si>
  <si>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</si>
  <si>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</si>
  <si>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</si>
  <si>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</si>
  <si>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</si>
  <si>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</si>
  <si>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</si>
  <si>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</si>
  <si>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</si>
  <si>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</si>
  <si>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</si>
  <si>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</si>
  <si>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</si>
  <si>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</si>
  <si>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</si>
  <si>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</si>
  <si>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</si>
  <si>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</si>
  <si>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</si>
  <si>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</si>
  <si>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</si>
  <si>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</si>
  <si>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</si>
  <si>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</si>
  <si>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</si>
  <si>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</si>
  <si>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</si>
  <si>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</si>
  <si>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</si>
  <si>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</si>
  <si>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</si>
  <si>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</si>
  <si>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</si>
  <si>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</si>
  <si>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</si>
  <si>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</si>
  <si>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</si>
  <si>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</si>
  <si>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</si>
  <si>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</si>
  <si>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</si>
  <si>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</si>
  <si>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</si>
  <si>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</si>
  <si>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</si>
  <si>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</si>
  <si>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</si>
  <si>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</si>
  <si>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</si>
  <si>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</si>
  <si>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</si>
  <si>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</si>
  <si>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</si>
  <si>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</si>
  <si>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</si>
  <si>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</si>
  <si>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</si>
  <si>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</si>
  <si>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</si>
  <si>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</si>
  <si>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</si>
  <si>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</si>
  <si>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</si>
  <si>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</si>
  <si>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</si>
  <si>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</si>
  <si>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</si>
  <si>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</si>
  <si>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</si>
  <si>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</si>
  <si>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</si>
  <si>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</si>
  <si>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</si>
  <si>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</si>
  <si>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</si>
  <si>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</si>
  <si>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</si>
  <si>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</si>
  <si>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</si>
  <si>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</si>
  <si>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</si>
  <si>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</si>
  <si>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</si>
  <si>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</si>
  <si>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</si>
  <si>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</si>
  <si>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</si>
  <si>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</si>
  <si>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</si>
  <si>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</si>
  <si>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</si>
  <si>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</si>
  <si>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</si>
  <si>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</si>
  <si>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</si>
  <si>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</si>
  <si>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</si>
  <si>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</si>
  <si>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</si>
  <si>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</si>
  <si>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</si>
  <si>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</si>
  <si>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</si>
  <si>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</si>
  <si>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</si>
  <si>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</si>
  <si>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</si>
  <si>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</si>
  <si>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</si>
  <si>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</si>
  <si>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</si>
  <si>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</si>
  <si>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</si>
  <si>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</si>
  <si>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</si>
  <si>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</si>
  <si>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</si>
  <si>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</si>
  <si>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</si>
  <si>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</si>
  <si>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</si>
  <si>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</si>
  <si>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</si>
  <si>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</si>
  <si>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</si>
  <si>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</si>
  <si>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</si>
  <si>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</si>
  <si>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</si>
  <si>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</si>
  <si>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</si>
  <si>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</si>
  <si>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</si>
  <si>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</si>
  <si>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</si>
  <si>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</si>
  <si>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</si>
  <si>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</si>
  <si>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</si>
  <si>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</si>
  <si>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</si>
  <si>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</si>
  <si>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</si>
  <si>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</si>
  <si>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</si>
  <si>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</si>
  <si>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</si>
  <si>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</si>
  <si>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</si>
  <si>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</si>
  <si>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</si>
  <si>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</si>
  <si>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</si>
  <si>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</si>
  <si>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</si>
  <si>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</si>
  <si>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</si>
  <si>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</si>
  <si>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</si>
  <si>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</si>
  <si>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</si>
  <si>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</si>
  <si>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</si>
  <si>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</si>
  <si>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</si>
  <si>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</si>
  <si>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</si>
  <si>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</si>
  <si>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</si>
  <si>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</si>
  <si>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</si>
  <si>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</si>
  <si>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</si>
  <si>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</si>
  <si>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</si>
  <si>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</si>
  <si>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</si>
  <si>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</si>
  <si>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</si>
  <si>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</si>
  <si>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</si>
  <si>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</si>
  <si>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</si>
  <si>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</si>
  <si>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</si>
  <si>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</si>
  <si>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</si>
  <si>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</si>
  <si>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</si>
  <si>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</si>
  <si>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</si>
  <si>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</si>
  <si>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</si>
  <si>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</si>
  <si>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</si>
  <si>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</si>
  <si>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</si>
  <si>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</si>
  <si>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</si>
  <si>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</si>
  <si>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</si>
  <si>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</si>
  <si>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</si>
  <si>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</si>
  <si>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</si>
  <si>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</si>
  <si>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</si>
  <si>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</si>
  <si>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</si>
  <si>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</si>
  <si>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</si>
  <si>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</si>
  <si>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</si>
  <si>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</si>
  <si>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</si>
  <si>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</si>
  <si>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</si>
  <si>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</si>
  <si>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</si>
  <si>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</si>
  <si>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</si>
  <si>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</si>
  <si>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</si>
  <si>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</si>
  <si>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</si>
  <si>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</si>
  <si>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</si>
  <si>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</si>
  <si>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</si>
  <si>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</si>
  <si>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</si>
  <si>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</si>
  <si>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</si>
  <si>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</si>
  <si>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</si>
  <si>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</si>
  <si>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</si>
  <si>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</si>
  <si>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</si>
  <si>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</si>
  <si>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</si>
  <si>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</si>
  <si>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</si>
  <si>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</si>
  <si>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</si>
  <si>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</si>
  <si>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</si>
  <si>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</si>
  <si>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</si>
  <si>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</si>
  <si>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</si>
  <si>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</si>
  <si>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</si>
  <si>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</si>
  <si>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</si>
  <si>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</si>
  <si>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</si>
  <si>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</si>
  <si>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</si>
  <si>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</si>
  <si>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</si>
  <si>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</si>
  <si>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</si>
  <si>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</si>
  <si>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</si>
  <si>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</si>
  <si>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</si>
  <si>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</si>
  <si>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</si>
  <si>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</si>
  <si>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</si>
  <si>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</si>
  <si>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</si>
  <si>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</si>
  <si>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</si>
  <si>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</si>
  <si>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</si>
  <si>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</si>
  <si>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</si>
  <si>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</si>
  <si>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</si>
  <si>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</si>
  <si>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</si>
  <si>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</si>
  <si>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</si>
  <si>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</si>
  <si>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</si>
  <si>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</si>
  <si>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</si>
  <si>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</si>
  <si>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</si>
  <si>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</si>
  <si>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</si>
  <si>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</si>
  <si>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</si>
  <si>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</si>
  <si>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</si>
  <si>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</si>
  <si>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</si>
  <si>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</si>
  <si>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</si>
  <si>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</si>
  <si>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</si>
  <si>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</si>
  <si>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</si>
  <si>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</si>
  <si>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r>
      <t>NextEra Energy Transmission MidAtlantic Indiana, Inc</t>
    </r>
    <r>
      <rPr>
        <sz val="10"/>
        <color rgb="FFFF0000"/>
        <rFont val="Times New Roman"/>
        <family val="1"/>
      </rPr>
      <t>.</t>
    </r>
  </si>
  <si>
    <t>NextEra Energy Transmission MidAtlantic Indiana, Inc.</t>
  </si>
  <si>
    <t>Lake County and Porter County, Indiana Assets</t>
  </si>
  <si>
    <t xml:space="preserve">Less non Prorated Items </t>
  </si>
  <si>
    <t>Pull from FERC</t>
  </si>
  <si>
    <t>Line 17, Col H + (Lines 20 + 23)/2</t>
  </si>
  <si>
    <t xml:space="preserve"> Line 44, Col H + (Lines 47 + 50)/2</t>
  </si>
  <si>
    <t xml:space="preserve"> Line 71, Col H + (Lines 74 + 77)/2</t>
  </si>
  <si>
    <t>Line 98, Col H + (Lines 101 + 104)/2</t>
  </si>
  <si>
    <t>For  the 12 months ended 12/31/2023</t>
  </si>
  <si>
    <t>Actual 2023</t>
  </si>
  <si>
    <t>Year Ended December 31, 2023</t>
  </si>
  <si>
    <t>b3775.2</t>
  </si>
  <si>
    <t>s2509/s2631</t>
  </si>
  <si>
    <t>L6617/L6615/L97008 Rebuild/Reconductor</t>
  </si>
  <si>
    <t>L94507 Reconductor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</si>
</sst>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5">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000"/>
    <numFmt numFmtId="282" formatCode="[&gt;=0]#,##0;[&lt;0]\(#,##0\)"/>
  </numFmts>
  <fonts count="16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12"/>
      <name val="Arial"/>
      <family val="2"/>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9"/>
      <color indexed="81"/>
      <name val="Tahoma"/>
      <family val="2"/>
    </font>
    <font>
      <sz val="9"/>
      <color indexed="81"/>
      <name val="Tahoma"/>
      <family val="2"/>
    </font>
    <font>
      <b/>
      <sz val="10"/>
      <color rgb="FFFF0000"/>
      <name val="Times New Roman"/>
      <family val="1"/>
    </font>
    <font>
      <sz val="8"/>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b/>
      <sz val="10"/>
      <color rgb="FF33CC33"/>
      <name val="Arial"/>
      <family val="2"/>
    </font>
    <font>
      <b/>
      <sz val="10"/>
      <color rgb="FFFF9900"/>
      <name val="Arial"/>
      <family val="2"/>
    </font>
    <font>
      <b/>
      <sz val="10"/>
      <color rgb="FFFF0000"/>
      <name val="Arial"/>
      <family val="2"/>
    </font>
  </fonts>
  <fills count="90">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s>
  <borders count="48">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bottom style="medium">
        <color auto="1"/>
      </bottom>
      <diagonal/>
    </border>
  </borders>
  <cellStyleXfs count="603">
    <xf numFmtId="174" fontId="0" fillId="0" borderId="0" applyProtection="0"/>
    <xf numFmtId="0" fontId="12" fillId="0" borderId="0"/>
    <xf numFmtId="186" fontId="50" fillId="0" borderId="0" applyFont="0" applyFill="0" applyBorder="0" applyAlignment="0" applyProtection="0"/>
    <xf numFmtId="187" fontId="50" fillId="0" borderId="0" applyFont="0" applyFill="0" applyBorder="0" applyAlignment="0" applyProtection="0"/>
    <xf numFmtId="188" fontId="50" fillId="0" borderId="0" applyFont="0" applyFill="0" applyBorder="0" applyAlignment="0" applyProtection="0"/>
    <xf numFmtId="189" fontId="50" fillId="0" borderId="0" applyFont="0" applyFill="0" applyBorder="0" applyAlignment="0" applyProtection="0"/>
    <xf numFmtId="190" fontId="50" fillId="0" borderId="0" applyFont="0" applyFill="0" applyBorder="0" applyAlignment="0" applyProtection="0"/>
    <xf numFmtId="191" fontId="50" fillId="0" borderId="0" applyFont="0" applyFill="0" applyBorder="0" applyAlignment="0" applyProtection="0"/>
    <xf numFmtId="0" fontId="20" fillId="0" borderId="0"/>
    <xf numFmtId="192" fontId="12" fillId="2" borderId="0" applyNumberFormat="0" applyFill="0" applyBorder="0" applyAlignment="0" applyProtection="0">
      <alignment horizontal="right" vertical="center"/>
    </xf>
    <xf numFmtId="192" fontId="44" fillId="0" borderId="0" applyNumberFormat="0" applyFill="0" applyBorder="0" applyAlignment="0" applyProtection="0"/>
    <xf numFmtId="0" fontId="12" fillId="0" borderId="1" applyNumberFormat="0" applyFont="0" applyFill="0" applyAlignment="0" applyProtection="0"/>
    <xf numFmtId="193" fontId="42" fillId="0" borderId="0" applyFont="0" applyFill="0" applyBorder="0" applyAlignment="0" applyProtection="0"/>
    <xf numFmtId="194" fontId="50" fillId="0" borderId="0" applyFont="0" applyFill="0" applyBorder="0" applyProtection="0">
      <alignment horizontal="left"/>
    </xf>
    <xf numFmtId="195" fontId="50" fillId="0" borderId="0" applyFont="0" applyFill="0" applyBorder="0" applyProtection="0">
      <alignment horizontal="left"/>
    </xf>
    <xf numFmtId="196" fontId="50" fillId="0" borderId="0" applyFont="0" applyFill="0" applyBorder="0" applyProtection="0">
      <alignment horizontal="left"/>
    </xf>
    <xf numFmtId="37" fontId="51" fillId="0" borderId="0" applyFont="0" applyFill="0" applyBorder="0" applyAlignment="0" applyProtection="0">
      <alignment vertical="center"/>
      <protection locked="0"/>
    </xf>
    <xf numFmtId="197" fontId="52" fillId="0" borderId="0" applyFont="0" applyFill="0" applyBorder="0" applyAlignment="0" applyProtection="0"/>
    <xf numFmtId="0" fontId="53" fillId="0" borderId="0"/>
    <xf numFmtId="0" fontId="53" fillId="0" borderId="0"/>
    <xf numFmtId="174" fontId="10" fillId="0" borderId="0" applyFill="0"/>
    <xf numFmtId="174" fontId="10" fillId="0" borderId="0">
      <alignment horizontal="center"/>
    </xf>
    <xf numFmtId="0" fontId="10" fillId="0" borderId="0" applyFill="0">
      <alignment horizontal="center"/>
    </xf>
    <xf numFmtId="174" fontId="11" fillId="0" borderId="2" applyFill="0"/>
    <xf numFmtId="0" fontId="12" fillId="0" borderId="0" applyFont="0" applyAlignment="0"/>
    <xf numFmtId="0" fontId="13" fillId="0" borderId="0" applyFill="0">
      <alignment vertical="top"/>
    </xf>
    <xf numFmtId="0" fontId="11" fillId="0" borderId="0" applyFill="0">
      <alignment horizontal="left" vertical="top"/>
    </xf>
    <xf numFmtId="174" fontId="14" fillId="0" borderId="3" applyFill="0"/>
    <xf numFmtId="0" fontId="12" fillId="0" borderId="0" applyNumberFormat="0" applyFont="0" applyAlignment="0"/>
    <xf numFmtId="0" fontId="13" fillId="0" borderId="0" applyFill="0">
      <alignment wrapText="1"/>
    </xf>
    <xf numFmtId="0" fontId="11" fillId="0" borderId="0" applyFill="0">
      <alignment horizontal="left" vertical="top" wrapText="1"/>
    </xf>
    <xf numFmtId="174" fontId="15" fillId="0" borderId="0" applyFill="0"/>
    <xf numFmtId="0" fontId="16" fillId="0" borderId="0" applyNumberFormat="0" applyFont="0" applyAlignment="0">
      <alignment horizontal="center"/>
    </xf>
    <xf numFmtId="0" fontId="17" fillId="0" borderId="0" applyFill="0">
      <alignment vertical="top" wrapText="1"/>
    </xf>
    <xf numFmtId="0" fontId="14" fillId="0" borderId="0" applyFill="0">
      <alignment horizontal="left" vertical="top" wrapText="1"/>
    </xf>
    <xf numFmtId="174" fontId="12" fillId="0" borderId="0" applyFill="0"/>
    <xf numFmtId="0" fontId="16" fillId="0" borderId="0" applyNumberFormat="0" applyFont="0" applyAlignment="0">
      <alignment horizontal="center"/>
    </xf>
    <xf numFmtId="0" fontId="18" fillId="0" borderId="0" applyFill="0">
      <alignment vertical="center" wrapText="1"/>
    </xf>
    <xf numFmtId="0" fontId="19" fillId="0" borderId="0">
      <alignment horizontal="left" vertical="center" wrapText="1"/>
    </xf>
    <xf numFmtId="174" fontId="20" fillId="0" borderId="0" applyFill="0"/>
    <xf numFmtId="0" fontId="16" fillId="0" borderId="0" applyNumberFormat="0" applyFont="0" applyAlignment="0">
      <alignment horizontal="center"/>
    </xf>
    <xf numFmtId="0" fontId="21" fillId="0" borderId="0" applyFill="0">
      <alignment horizontal="center" vertical="center" wrapText="1"/>
    </xf>
    <xf numFmtId="0" fontId="22" fillId="0" borderId="0" applyFill="0">
      <alignment horizontal="center" vertical="center" wrapText="1"/>
    </xf>
    <xf numFmtId="0" fontId="12" fillId="0" borderId="0" applyFill="0">
      <alignment horizontal="center" vertical="center" wrapText="1"/>
    </xf>
    <xf numFmtId="174" fontId="23" fillId="0" borderId="0" applyFill="0"/>
    <xf numFmtId="0" fontId="16"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174" fontId="26" fillId="0" borderId="0" applyFill="0"/>
    <xf numFmtId="0" fontId="16" fillId="0" borderId="0" applyNumberFormat="0" applyFont="0" applyAlignment="0">
      <alignment horizontal="center"/>
    </xf>
    <xf numFmtId="0" fontId="27" fillId="0" borderId="0">
      <alignment horizontal="center" wrapText="1"/>
    </xf>
    <xf numFmtId="0" fontId="23" fillId="0" borderId="0" applyFill="0">
      <alignment horizontal="center" wrapText="1"/>
    </xf>
    <xf numFmtId="180" fontId="54" fillId="0" borderId="0" applyFont="0" applyFill="0" applyBorder="0" applyAlignment="0" applyProtection="0">
      <protection locked="0"/>
    </xf>
    <xf numFmtId="198" fontId="54" fillId="0" borderId="0" applyFont="0" applyFill="0" applyBorder="0" applyAlignment="0" applyProtection="0">
      <protection locked="0"/>
    </xf>
    <xf numFmtId="39" fontId="12" fillId="0" borderId="0" applyFont="0" applyFill="0" applyBorder="0" applyAlignment="0" applyProtection="0"/>
    <xf numFmtId="199" fontId="55" fillId="0" borderId="0" applyFont="0" applyFill="0" applyBorder="0" applyAlignment="0" applyProtection="0"/>
    <xf numFmtId="183" fontId="52" fillId="0" borderId="0" applyFont="0" applyFill="0" applyBorder="0" applyAlignment="0" applyProtection="0"/>
    <xf numFmtId="0" fontId="12" fillId="0" borderId="1" applyNumberFormat="0" applyFont="0" applyFill="0" applyBorder="0" applyProtection="0">
      <alignment horizontal="centerContinuous" vertical="center"/>
    </xf>
    <xf numFmtId="0" fontId="36" fillId="0" borderId="0" applyFill="0" applyBorder="0" applyProtection="0">
      <alignment horizontal="center"/>
      <protection locked="0"/>
    </xf>
    <xf numFmtId="43" fontId="12" fillId="0" borderId="0" applyFont="0" applyFill="0" applyBorder="0" applyAlignment="0" applyProtection="0"/>
    <xf numFmtId="0" fontId="1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41" fontId="12" fillId="0" borderId="0" applyFont="0" applyFill="0" applyBorder="0" applyAlignment="0" applyProtection="0"/>
    <xf numFmtId="200" fontId="50" fillId="0" borderId="0" applyFont="0" applyFill="0" applyBorder="0" applyAlignment="0" applyProtection="0"/>
    <xf numFmtId="201" fontId="50" fillId="0" borderId="0" applyFont="0" applyFill="0" applyBorder="0" applyAlignment="0" applyProtection="0"/>
    <xf numFmtId="202" fontId="50" fillId="0" borderId="0" applyFont="0" applyFill="0" applyBorder="0" applyAlignment="0" applyProtection="0"/>
    <xf numFmtId="203" fontId="48" fillId="0" borderId="0" applyFont="0" applyFill="0" applyBorder="0" applyAlignment="0" applyProtection="0"/>
    <xf numFmtId="204" fontId="57" fillId="0" borderId="0" applyFont="0" applyFill="0" applyBorder="0" applyAlignment="0" applyProtection="0"/>
    <xf numFmtId="205" fontId="57" fillId="0" borderId="0" applyFont="0" applyFill="0" applyBorder="0" applyAlignment="0" applyProtection="0"/>
    <xf numFmtId="206" fontId="15" fillId="0" borderId="0" applyFont="0" applyFill="0" applyBorder="0" applyAlignment="0" applyProtection="0">
      <protection locked="0"/>
    </xf>
    <xf numFmtId="43" fontId="8" fillId="0" borderId="0" applyFont="0" applyFill="0" applyBorder="0" applyAlignment="0" applyProtection="0"/>
    <xf numFmtId="43" fontId="3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4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6" fillId="0" borderId="0" applyFont="0" applyFill="0" applyBorder="0" applyAlignment="0" applyProtection="0"/>
    <xf numFmtId="37" fontId="58" fillId="0" borderId="0" applyFill="0" applyBorder="0" applyAlignment="0" applyProtection="0"/>
    <xf numFmtId="3" fontId="12" fillId="0" borderId="0" applyFont="0" applyFill="0" applyBorder="0" applyAlignment="0" applyProtection="0"/>
    <xf numFmtId="0" fontId="11" fillId="0" borderId="0" applyFill="0" applyBorder="0" applyAlignment="0" applyProtection="0">
      <protection locked="0"/>
    </xf>
    <xf numFmtId="0" fontId="12" fillId="0" borderId="4"/>
    <xf numFmtId="44" fontId="12" fillId="0" borderId="0" applyFont="0" applyFill="0" applyBorder="0" applyAlignment="0" applyProtection="0"/>
    <xf numFmtId="207" fontId="50" fillId="0" borderId="0" applyFont="0" applyFill="0" applyBorder="0" applyAlignment="0" applyProtection="0"/>
    <xf numFmtId="208" fontId="50" fillId="0" borderId="0" applyFont="0" applyFill="0" applyBorder="0" applyAlignment="0" applyProtection="0"/>
    <xf numFmtId="209" fontId="50" fillId="0" borderId="0" applyFont="0" applyFill="0" applyBorder="0" applyAlignment="0" applyProtection="0"/>
    <xf numFmtId="210" fontId="57" fillId="0" borderId="0" applyFont="0" applyFill="0" applyBorder="0" applyAlignment="0" applyProtection="0"/>
    <xf numFmtId="211" fontId="57" fillId="0" borderId="0" applyFont="0" applyFill="0" applyBorder="0" applyAlignment="0" applyProtection="0"/>
    <xf numFmtId="212" fontId="57" fillId="0" borderId="0" applyFont="0" applyFill="0" applyBorder="0" applyAlignment="0" applyProtection="0"/>
    <xf numFmtId="213" fontId="15" fillId="0" borderId="0" applyFont="0" applyFill="0" applyBorder="0" applyAlignment="0" applyProtection="0">
      <protection locked="0"/>
    </xf>
    <xf numFmtId="44" fontId="22" fillId="0" borderId="0" applyFont="0" applyFill="0" applyBorder="0" applyAlignment="0" applyProtection="0"/>
    <xf numFmtId="44" fontId="12" fillId="0" borderId="0" applyFont="0" applyFill="0" applyBorder="0" applyAlignment="0" applyProtection="0"/>
    <xf numFmtId="44" fontId="4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58" fillId="0" borderId="0" applyFill="0" applyBorder="0" applyAlignment="0" applyProtection="0"/>
    <xf numFmtId="5" fontId="12" fillId="0" borderId="0" applyFont="0" applyFill="0" applyBorder="0" applyAlignment="0" applyProtection="0"/>
    <xf numFmtId="5" fontId="12" fillId="0" borderId="0" applyFont="0" applyFill="0" applyBorder="0" applyAlignment="0" applyProtection="0"/>
    <xf numFmtId="214" fontId="52" fillId="0" borderId="0" applyFont="0" applyFill="0" applyBorder="0" applyAlignment="0" applyProtection="0"/>
    <xf numFmtId="182" fontId="12" fillId="0" borderId="0" applyFont="0" applyFill="0" applyBorder="0" applyAlignment="0" applyProtection="0"/>
    <xf numFmtId="215" fontId="54" fillId="0" borderId="0" applyFont="0" applyFill="0" applyBorder="0" applyAlignment="0" applyProtection="0">
      <protection locked="0"/>
    </xf>
    <xf numFmtId="7" fontId="10" fillId="0" borderId="0" applyFont="0" applyFill="0" applyBorder="0" applyAlignment="0" applyProtection="0"/>
    <xf numFmtId="216" fontId="55" fillId="0" borderId="0" applyFont="0" applyFill="0" applyBorder="0" applyAlignment="0" applyProtection="0"/>
    <xf numFmtId="181" fontId="59" fillId="0" borderId="0" applyFont="0" applyFill="0" applyBorder="0" applyAlignment="0" applyProtection="0"/>
    <xf numFmtId="0" fontId="60" fillId="3" borderId="5" applyNumberFormat="0" applyFont="0" applyFill="0" applyAlignment="0" applyProtection="0">
      <alignment horizontal="left" indent="1"/>
    </xf>
    <xf numFmtId="14" fontId="12" fillId="0" borderId="0" applyFont="0" applyFill="0" applyBorder="0" applyAlignment="0" applyProtection="0"/>
    <xf numFmtId="217" fontId="50" fillId="0" borderId="0" applyFont="0" applyFill="0" applyBorder="0" applyProtection="0"/>
    <xf numFmtId="218" fontId="50" fillId="0" borderId="0" applyFont="0" applyFill="0" applyBorder="0" applyProtection="0"/>
    <xf numFmtId="219" fontId="50" fillId="0" borderId="0" applyFont="0" applyFill="0" applyBorder="0" applyAlignment="0" applyProtection="0"/>
    <xf numFmtId="220" fontId="50" fillId="0" borderId="0" applyFont="0" applyFill="0" applyBorder="0" applyAlignment="0" applyProtection="0"/>
    <xf numFmtId="221" fontId="50" fillId="0" borderId="0" applyFont="0" applyFill="0" applyBorder="0" applyAlignment="0" applyProtection="0"/>
    <xf numFmtId="222" fontId="61" fillId="0" borderId="0" applyFont="0" applyFill="0" applyBorder="0" applyAlignment="0" applyProtection="0"/>
    <xf numFmtId="5" fontId="62" fillId="0" borderId="0" applyBorder="0"/>
    <xf numFmtId="182" fontId="62" fillId="0" borderId="0" applyBorder="0"/>
    <xf numFmtId="7" fontId="62" fillId="0" borderId="0" applyBorder="0"/>
    <xf numFmtId="37" fontId="62" fillId="0" borderId="0" applyBorder="0"/>
    <xf numFmtId="180" fontId="62" fillId="0" borderId="0" applyBorder="0"/>
    <xf numFmtId="223" fontId="62" fillId="0" borderId="0" applyBorder="0"/>
    <xf numFmtId="39" fontId="62" fillId="0" borderId="0" applyBorder="0"/>
    <xf numFmtId="224" fontId="62" fillId="0" borderId="0" applyBorder="0"/>
    <xf numFmtId="7" fontId="12" fillId="0" borderId="0" applyFont="0" applyFill="0" applyBorder="0" applyAlignment="0" applyProtection="0"/>
    <xf numFmtId="225" fontId="52" fillId="0" borderId="0" applyFont="0" applyFill="0" applyBorder="0" applyAlignment="0" applyProtection="0"/>
    <xf numFmtId="226" fontId="52" fillId="0" borderId="0" applyFont="0" applyFill="0" applyAlignment="0" applyProtection="0"/>
    <xf numFmtId="225" fontId="52" fillId="0" borderId="0" applyFont="0" applyFill="0" applyBorder="0" applyAlignment="0" applyProtection="0"/>
    <xf numFmtId="227" fontId="10" fillId="0" borderId="0" applyFont="0" applyFill="0" applyBorder="0" applyAlignment="0" applyProtection="0"/>
    <xf numFmtId="2" fontId="12" fillId="0" borderId="0" applyFont="0" applyFill="0" applyBorder="0" applyAlignment="0" applyProtection="0"/>
    <xf numFmtId="0" fontId="63" fillId="0" borderId="0"/>
    <xf numFmtId="180" fontId="64" fillId="0" borderId="0" applyNumberFormat="0" applyFill="0" applyBorder="0" applyAlignment="0" applyProtection="0"/>
    <xf numFmtId="0" fontId="10" fillId="0" borderId="0" applyFont="0" applyFill="0" applyBorder="0" applyAlignment="0" applyProtection="0"/>
    <xf numFmtId="0" fontId="50" fillId="0" borderId="0" applyFont="0" applyFill="0" applyBorder="0" applyProtection="0">
      <alignment horizontal="center" wrapText="1"/>
    </xf>
    <xf numFmtId="228" fontId="50" fillId="0" borderId="0" applyFont="0" applyFill="0" applyBorder="0" applyProtection="0">
      <alignment horizontal="right"/>
    </xf>
    <xf numFmtId="0" fontId="64" fillId="0" borderId="0" applyNumberFormat="0" applyFill="0" applyBorder="0" applyAlignment="0" applyProtection="0"/>
    <xf numFmtId="0" fontId="65" fillId="4" borderId="0" applyNumberFormat="0" applyFill="0" applyBorder="0" applyAlignment="0" applyProtection="0"/>
    <xf numFmtId="0" fontId="14" fillId="0" borderId="6" applyNumberFormat="0" applyAlignment="0" applyProtection="0">
      <alignment horizontal="left" vertical="center"/>
    </xf>
    <xf numFmtId="0" fontId="14" fillId="0" borderId="7">
      <alignment horizontal="left" vertical="center"/>
    </xf>
    <xf numFmtId="14" fontId="37" fillId="5" borderId="8">
      <alignment horizontal="center" vertical="center" wrapText="1"/>
    </xf>
    <xf numFmtId="0" fontId="28" fillId="0" borderId="0" applyFont="0" applyFill="0" applyBorder="0" applyAlignment="0" applyProtection="0"/>
    <xf numFmtId="0" fontId="29" fillId="0" borderId="0" applyFont="0" applyFill="0" applyBorder="0" applyAlignment="0" applyProtection="0"/>
    <xf numFmtId="0" fontId="14" fillId="0" borderId="0" applyFont="0" applyFill="0" applyBorder="0" applyAlignment="0" applyProtection="0"/>
    <xf numFmtId="0" fontId="36" fillId="0" borderId="0" applyFill="0" applyAlignment="0" applyProtection="0">
      <protection locked="0"/>
    </xf>
    <xf numFmtId="0" fontId="36" fillId="0" borderId="1" applyFill="0" applyAlignment="0" applyProtection="0">
      <protection locked="0"/>
    </xf>
    <xf numFmtId="0" fontId="30" fillId="0" borderId="8"/>
    <xf numFmtId="0" fontId="31" fillId="0" borderId="0"/>
    <xf numFmtId="0" fontId="66" fillId="0" borderId="1" applyNumberFormat="0" applyFill="0" applyAlignment="0" applyProtection="0"/>
    <xf numFmtId="0" fontId="61" fillId="6" borderId="0" applyNumberFormat="0" applyFont="0" applyBorder="0" applyAlignment="0" applyProtection="0"/>
    <xf numFmtId="0" fontId="67" fillId="0" borderId="0" applyNumberFormat="0" applyFill="0" applyBorder="0" applyAlignment="0" applyProtection="0">
      <alignment vertical="top"/>
      <protection locked="0"/>
    </xf>
    <xf numFmtId="0" fontId="47" fillId="7" borderId="9" applyNumberFormat="0" applyAlignment="0" applyProtection="0"/>
    <xf numFmtId="229" fontId="50" fillId="0" borderId="0" applyFont="0" applyFill="0" applyBorder="0" applyProtection="0">
      <alignment horizontal="left"/>
    </xf>
    <xf numFmtId="230" fontId="50" fillId="0" borderId="0" applyFont="0" applyFill="0" applyBorder="0" applyProtection="0">
      <alignment horizontal="left"/>
    </xf>
    <xf numFmtId="231" fontId="50" fillId="0" borderId="0" applyFont="0" applyFill="0" applyBorder="0" applyProtection="0">
      <alignment horizontal="left"/>
    </xf>
    <xf numFmtId="232" fontId="50" fillId="0" borderId="0" applyFont="0" applyFill="0" applyBorder="0" applyProtection="0">
      <alignment horizontal="left"/>
    </xf>
    <xf numFmtId="10" fontId="10" fillId="8" borderId="9" applyNumberFormat="0" applyBorder="0" applyAlignment="0" applyProtection="0"/>
    <xf numFmtId="5" fontId="68" fillId="0" borderId="0" applyBorder="0"/>
    <xf numFmtId="182" fontId="68" fillId="0" borderId="0" applyBorder="0"/>
    <xf numFmtId="7" fontId="68" fillId="0" borderId="0" applyBorder="0"/>
    <xf numFmtId="37" fontId="68" fillId="0" borderId="0" applyBorder="0"/>
    <xf numFmtId="180" fontId="68" fillId="0" borderId="0" applyBorder="0"/>
    <xf numFmtId="223" fontId="68" fillId="0" borderId="0" applyBorder="0"/>
    <xf numFmtId="39" fontId="68" fillId="0" borderId="0" applyBorder="0"/>
    <xf numFmtId="224" fontId="68" fillId="0" borderId="0" applyBorder="0"/>
    <xf numFmtId="0" fontId="61" fillId="0" borderId="10" applyNumberFormat="0" applyFont="0" applyFill="0" applyAlignment="0" applyProtection="0"/>
    <xf numFmtId="0" fontId="69" fillId="0" borderId="0"/>
    <xf numFmtId="0" fontId="10" fillId="9" borderId="0"/>
    <xf numFmtId="233" fontId="12" fillId="0" borderId="0" applyFont="0" applyFill="0" applyBorder="0" applyAlignment="0" applyProtection="0"/>
    <xf numFmtId="234" fontId="12" fillId="0" borderId="0" applyFont="0" applyFill="0" applyBorder="0" applyAlignment="0" applyProtection="0"/>
    <xf numFmtId="235" fontId="12" fillId="0" borderId="0" applyFont="0" applyFill="0" applyBorder="0" applyAlignment="0" applyProtection="0"/>
    <xf numFmtId="236" fontId="12" fillId="0" borderId="0" applyFont="0" applyFill="0" applyBorder="0" applyAlignment="0" applyProtection="0"/>
    <xf numFmtId="0" fontId="12" fillId="0" borderId="0" applyFont="0" applyFill="0" applyBorder="0" applyAlignment="0" applyProtection="0">
      <alignment horizontal="right"/>
    </xf>
    <xf numFmtId="237" fontId="12" fillId="0" borderId="0" applyFont="0" applyFill="0" applyBorder="0" applyAlignment="0" applyProtection="0"/>
    <xf numFmtId="37" fontId="70" fillId="0" borderId="0"/>
    <xf numFmtId="0" fontId="52" fillId="0" borderId="0"/>
    <xf numFmtId="0" fontId="99" fillId="0" borderId="0"/>
    <xf numFmtId="7" fontId="97" fillId="0" borderId="0"/>
    <xf numFmtId="0" fontId="12" fillId="0" borderId="0"/>
    <xf numFmtId="0" fontId="48" fillId="0" borderId="0"/>
    <xf numFmtId="0" fontId="22" fillId="0" borderId="0"/>
    <xf numFmtId="0" fontId="12" fillId="0" borderId="0"/>
    <xf numFmtId="0" fontId="12" fillId="0" borderId="0"/>
    <xf numFmtId="0" fontId="46" fillId="0" borderId="0"/>
    <xf numFmtId="0" fontId="12" fillId="0" borderId="0"/>
    <xf numFmtId="0" fontId="12" fillId="0" borderId="0"/>
    <xf numFmtId="0" fontId="12"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2" fillId="0" borderId="0" applyProtection="0"/>
    <xf numFmtId="0" fontId="99" fillId="0" borderId="0"/>
    <xf numFmtId="0" fontId="99" fillId="0" borderId="0"/>
    <xf numFmtId="0" fontId="99" fillId="0" borderId="0"/>
    <xf numFmtId="0" fontId="99" fillId="0" borderId="0"/>
    <xf numFmtId="0" fontId="32" fillId="0" borderId="0" applyProtection="0"/>
    <xf numFmtId="174" fontId="32" fillId="0" borderId="0" applyProtection="0"/>
    <xf numFmtId="174" fontId="32" fillId="0" borderId="0" applyProtection="0"/>
    <xf numFmtId="174" fontId="32" fillId="0" borderId="0" applyProtection="0"/>
    <xf numFmtId="0" fontId="12" fillId="0" borderId="0"/>
    <xf numFmtId="174" fontId="32" fillId="0" borderId="0" applyProtection="0"/>
    <xf numFmtId="0" fontId="12" fillId="0" borderId="0"/>
    <xf numFmtId="0" fontId="42" fillId="10" borderId="0" applyNumberFormat="0" applyFont="0" applyBorder="0" applyAlignment="0"/>
    <xf numFmtId="238" fontId="12" fillId="0" borderId="0" applyFont="0" applyFill="0" applyBorder="0" applyAlignment="0" applyProtection="0"/>
    <xf numFmtId="239" fontId="71" fillId="0" borderId="0"/>
    <xf numFmtId="238" fontId="12" fillId="0" borderId="0" applyFont="0" applyFill="0" applyBorder="0" applyAlignment="0" applyProtection="0"/>
    <xf numFmtId="238" fontId="12" fillId="0" borderId="0" applyFont="0" applyFill="0" applyBorder="0" applyAlignment="0" applyProtection="0"/>
    <xf numFmtId="238" fontId="12" fillId="0" borderId="0" applyFont="0" applyFill="0" applyBorder="0" applyAlignment="0" applyProtection="0"/>
    <xf numFmtId="240" fontId="12" fillId="0" borderId="0"/>
    <xf numFmtId="241" fontId="52" fillId="0" borderId="0"/>
    <xf numFmtId="241" fontId="52" fillId="0" borderId="0"/>
    <xf numFmtId="239" fontId="71" fillId="0" borderId="0"/>
    <xf numFmtId="0" fontId="52" fillId="0" borderId="0"/>
    <xf numFmtId="239" fontId="58" fillId="0" borderId="0"/>
    <xf numFmtId="240" fontId="12" fillId="0" borderId="0"/>
    <xf numFmtId="241" fontId="52" fillId="0" borderId="0"/>
    <xf numFmtId="241" fontId="52" fillId="0" borderId="0"/>
    <xf numFmtId="0" fontId="52" fillId="0" borderId="0"/>
    <xf numFmtId="0" fontId="52" fillId="0" borderId="0"/>
    <xf numFmtId="242" fontId="52" fillId="0" borderId="0"/>
    <xf numFmtId="170" fontId="52" fillId="0" borderId="0"/>
    <xf numFmtId="243" fontId="52" fillId="0" borderId="0"/>
    <xf numFmtId="242" fontId="52" fillId="0" borderId="0"/>
    <xf numFmtId="170" fontId="52" fillId="0" borderId="0"/>
    <xf numFmtId="244" fontId="52" fillId="0" borderId="0"/>
    <xf numFmtId="244" fontId="52" fillId="0" borderId="0"/>
    <xf numFmtId="178" fontId="52" fillId="0" borderId="0"/>
    <xf numFmtId="243" fontId="52" fillId="0" borderId="0"/>
    <xf numFmtId="169" fontId="52" fillId="0" borderId="0"/>
    <xf numFmtId="178" fontId="52" fillId="0" borderId="0"/>
    <xf numFmtId="178" fontId="52" fillId="0" borderId="0"/>
    <xf numFmtId="0" fontId="52" fillId="0" borderId="0"/>
    <xf numFmtId="238" fontId="12" fillId="0" borderId="0" applyFont="0" applyFill="0" applyBorder="0" applyAlignment="0" applyProtection="0"/>
    <xf numFmtId="238" fontId="12" fillId="0" borderId="0" applyFont="0" applyFill="0" applyBorder="0" applyAlignment="0" applyProtection="0"/>
    <xf numFmtId="238" fontId="12" fillId="0" borderId="0" applyFont="0" applyFill="0" applyBorder="0" applyAlignment="0" applyProtection="0"/>
    <xf numFmtId="239" fontId="71" fillId="0" borderId="0"/>
    <xf numFmtId="239" fontId="71" fillId="0" borderId="0"/>
    <xf numFmtId="238" fontId="12" fillId="0" borderId="0" applyFont="0" applyFill="0" applyBorder="0" applyAlignment="0" applyProtection="0"/>
    <xf numFmtId="239" fontId="71" fillId="0" borderId="0"/>
    <xf numFmtId="239" fontId="71" fillId="0" borderId="0"/>
    <xf numFmtId="242" fontId="52" fillId="0" borderId="0"/>
    <xf numFmtId="170" fontId="52" fillId="0" borderId="0"/>
    <xf numFmtId="243" fontId="52" fillId="0" borderId="0"/>
    <xf numFmtId="242" fontId="52" fillId="0" borderId="0"/>
    <xf numFmtId="170" fontId="52" fillId="0" borderId="0"/>
    <xf numFmtId="244" fontId="52" fillId="0" borderId="0"/>
    <xf numFmtId="244" fontId="52" fillId="0" borderId="0"/>
    <xf numFmtId="178" fontId="52" fillId="0" borderId="0"/>
    <xf numFmtId="243" fontId="52" fillId="0" borderId="0"/>
    <xf numFmtId="169" fontId="52" fillId="0" borderId="0"/>
    <xf numFmtId="178" fontId="52" fillId="0" borderId="0"/>
    <xf numFmtId="178" fontId="52" fillId="0" borderId="0"/>
    <xf numFmtId="245" fontId="20" fillId="11" borderId="0" applyFont="0" applyFill="0" applyBorder="0" applyAlignment="0" applyProtection="0"/>
    <xf numFmtId="246" fontId="20" fillId="11" borderId="0" applyFont="0" applyFill="0" applyBorder="0" applyAlignment="0" applyProtection="0"/>
    <xf numFmtId="247" fontId="12" fillId="0" borderId="0" applyFont="0" applyFill="0" applyBorder="0" applyAlignment="0" applyProtection="0"/>
    <xf numFmtId="9" fontId="12" fillId="0" borderId="0" applyFont="0" applyFill="0" applyBorder="0" applyAlignment="0" applyProtection="0"/>
    <xf numFmtId="248" fontId="57" fillId="0" borderId="0" applyFont="0" applyFill="0" applyBorder="0" applyAlignment="0" applyProtection="0"/>
    <xf numFmtId="249" fontId="48" fillId="0" borderId="0" applyFont="0" applyFill="0" applyBorder="0" applyAlignment="0" applyProtection="0"/>
    <xf numFmtId="250" fontId="12" fillId="0" borderId="0" applyFont="0" applyFill="0" applyBorder="0" applyAlignment="0" applyProtection="0"/>
    <xf numFmtId="251" fontId="50" fillId="0" borderId="0" applyFont="0" applyFill="0" applyBorder="0" applyAlignment="0" applyProtection="0"/>
    <xf numFmtId="252" fontId="50" fillId="0" borderId="0" applyFont="0" applyFill="0" applyBorder="0" applyAlignment="0" applyProtection="0"/>
    <xf numFmtId="253" fontId="50" fillId="0" borderId="0" applyFont="0" applyFill="0" applyBorder="0" applyAlignment="0" applyProtection="0"/>
    <xf numFmtId="254" fontId="50" fillId="0" borderId="0" applyFont="0" applyFill="0" applyBorder="0" applyAlignment="0" applyProtection="0"/>
    <xf numFmtId="255" fontId="57" fillId="0" borderId="0" applyFont="0" applyFill="0" applyBorder="0" applyAlignment="0" applyProtection="0"/>
    <xf numFmtId="256" fontId="48" fillId="0" borderId="0" applyFont="0" applyFill="0" applyBorder="0" applyAlignment="0" applyProtection="0"/>
    <xf numFmtId="257" fontId="57" fillId="0" borderId="0" applyFont="0" applyFill="0" applyBorder="0" applyAlignment="0" applyProtection="0"/>
    <xf numFmtId="258" fontId="48" fillId="0" borderId="0" applyFont="0" applyFill="0" applyBorder="0" applyAlignment="0" applyProtection="0"/>
    <xf numFmtId="259" fontId="57" fillId="0" borderId="0" applyFont="0" applyFill="0" applyBorder="0" applyAlignment="0" applyProtection="0"/>
    <xf numFmtId="260" fontId="48" fillId="0" borderId="0" applyFont="0" applyFill="0" applyBorder="0" applyAlignment="0" applyProtection="0"/>
    <xf numFmtId="261" fontId="15" fillId="0" borderId="0" applyFont="0" applyFill="0" applyBorder="0" applyAlignment="0" applyProtection="0">
      <protection locked="0"/>
    </xf>
    <xf numFmtId="262" fontId="48"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4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192" fontId="58" fillId="0" borderId="0" applyFill="0" applyBorder="0" applyAlignment="0" applyProtection="0"/>
    <xf numFmtId="9" fontId="62" fillId="0" borderId="0" applyBorder="0"/>
    <xf numFmtId="171" fontId="62" fillId="0" borderId="0" applyBorder="0"/>
    <xf numFmtId="10" fontId="62" fillId="0" borderId="0" applyBorder="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8">
      <alignment horizontal="center"/>
    </xf>
    <xf numFmtId="3" fontId="33" fillId="0" borderId="0" applyFont="0" applyFill="0" applyBorder="0" applyAlignment="0" applyProtection="0"/>
    <xf numFmtId="0" fontId="33" fillId="12" borderId="0" applyNumberFormat="0" applyFont="0" applyBorder="0" applyAlignment="0" applyProtection="0"/>
    <xf numFmtId="3" fontId="12" fillId="0" borderId="0">
      <alignment horizontal="right" vertical="top"/>
    </xf>
    <xf numFmtId="41" fontId="19" fillId="9" borderId="11" applyFill="0"/>
    <xf numFmtId="0" fontId="35" fillId="0" borderId="0">
      <alignment horizontal="left" indent="7"/>
    </xf>
    <xf numFmtId="41" fontId="19" fillId="0" borderId="11" applyFill="0">
      <alignment horizontal="left" indent="2"/>
    </xf>
    <xf numFmtId="174" fontId="36" fillId="0" borderId="1" applyFill="0">
      <alignment horizontal="right"/>
    </xf>
    <xf numFmtId="0" fontId="37" fillId="0" borderId="9" applyNumberFormat="0" applyFont="0" applyBorder="0">
      <alignment horizontal="right"/>
    </xf>
    <xf numFmtId="0" fontId="38" fillId="0" borderId="0" applyFill="0"/>
    <xf numFmtId="0" fontId="14" fillId="0" borderId="0" applyFill="0"/>
    <xf numFmtId="4" fontId="36" fillId="0" borderId="1" applyFill="0"/>
    <xf numFmtId="0" fontId="12" fillId="0" borderId="0" applyNumberFormat="0" applyFont="0" applyBorder="0" applyAlignment="0"/>
    <xf numFmtId="0" fontId="17" fillId="0" borderId="0" applyFill="0">
      <alignment horizontal="left" indent="1"/>
    </xf>
    <xf numFmtId="0" fontId="39" fillId="0" borderId="0" applyFill="0">
      <alignment horizontal="left" indent="1"/>
    </xf>
    <xf numFmtId="4" fontId="20" fillId="0" borderId="0" applyFill="0"/>
    <xf numFmtId="0" fontId="12" fillId="0" borderId="0" applyNumberFormat="0" applyFont="0" applyFill="0" applyBorder="0" applyAlignment="0"/>
    <xf numFmtId="0" fontId="17" fillId="0" borderId="0" applyFill="0">
      <alignment horizontal="left" indent="2"/>
    </xf>
    <xf numFmtId="0" fontId="14" fillId="0" borderId="0" applyFill="0">
      <alignment horizontal="left" indent="2"/>
    </xf>
    <xf numFmtId="4" fontId="20" fillId="0" borderId="0" applyFill="0"/>
    <xf numFmtId="0" fontId="12" fillId="0" borderId="0" applyNumberFormat="0" applyFont="0" applyBorder="0" applyAlignment="0"/>
    <xf numFmtId="0" fontId="40" fillId="0" borderId="0">
      <alignment horizontal="left" indent="3"/>
    </xf>
    <xf numFmtId="0" fontId="41" fillId="0" borderId="0" applyFill="0">
      <alignment horizontal="left" indent="3"/>
    </xf>
    <xf numFmtId="4" fontId="20" fillId="0" borderId="0" applyFill="0"/>
    <xf numFmtId="0" fontId="12" fillId="0" borderId="0" applyNumberFormat="0" applyFont="0" applyBorder="0" applyAlignment="0"/>
    <xf numFmtId="0" fontId="21" fillId="0" borderId="0">
      <alignment horizontal="left" indent="4"/>
    </xf>
    <xf numFmtId="0" fontId="22" fillId="0" borderId="0" applyFill="0">
      <alignment horizontal="left" indent="4"/>
    </xf>
    <xf numFmtId="0" fontId="12" fillId="0" borderId="0" applyFill="0">
      <alignment horizontal="left" indent="4"/>
    </xf>
    <xf numFmtId="4" fontId="23" fillId="0" borderId="0" applyFill="0"/>
    <xf numFmtId="0" fontId="12" fillId="0" borderId="0" applyNumberFormat="0" applyFont="0" applyBorder="0" applyAlignment="0"/>
    <xf numFmtId="0" fontId="24" fillId="0" borderId="0">
      <alignment horizontal="left" indent="5"/>
    </xf>
    <xf numFmtId="0" fontId="25" fillId="0" borderId="0" applyFill="0">
      <alignment horizontal="left" indent="5"/>
    </xf>
    <xf numFmtId="4" fontId="26" fillId="0" borderId="0" applyFill="0"/>
    <xf numFmtId="0" fontId="12" fillId="0" borderId="0" applyNumberFormat="0" applyFont="0" applyFill="0" applyBorder="0" applyAlignment="0"/>
    <xf numFmtId="0" fontId="27" fillId="0" borderId="0" applyFill="0">
      <alignment horizontal="left" indent="6"/>
    </xf>
    <xf numFmtId="0" fontId="23" fillId="0" borderId="0" applyFill="0">
      <alignment horizontal="left" indent="6"/>
    </xf>
    <xf numFmtId="0" fontId="61" fillId="0" borderId="12" applyNumberFormat="0" applyFont="0" applyFill="0" applyAlignment="0" applyProtection="0"/>
    <xf numFmtId="0" fontId="72" fillId="0" borderId="0" applyNumberFormat="0" applyFill="0" applyBorder="0" applyAlignment="0" applyProtection="0"/>
    <xf numFmtId="0" fontId="73" fillId="0" borderId="0"/>
    <xf numFmtId="0" fontId="73" fillId="0" borderId="0"/>
    <xf numFmtId="0" fontId="49" fillId="0" borderId="8">
      <alignment horizontal="right"/>
    </xf>
    <xf numFmtId="0" fontId="11" fillId="13" borderId="0"/>
    <xf numFmtId="263" fontId="59" fillId="0" borderId="0">
      <alignment horizontal="center"/>
    </xf>
    <xf numFmtId="264" fontId="74" fillId="0" borderId="0">
      <alignment horizontal="center"/>
    </xf>
    <xf numFmtId="0" fontId="75" fillId="0" borderId="0" applyNumberFormat="0" applyFill="0" applyBorder="0" applyAlignment="0" applyProtection="0"/>
    <xf numFmtId="0" fontId="76" fillId="0" borderId="0" applyNumberFormat="0" applyBorder="0" applyAlignment="0"/>
    <xf numFmtId="0" fontId="45" fillId="0" borderId="0" applyNumberFormat="0" applyBorder="0" applyAlignment="0"/>
    <xf numFmtId="0" fontId="12" fillId="9" borderId="4" applyNumberFormat="0" applyFont="0" applyAlignment="0"/>
    <xf numFmtId="0" fontId="61" fillId="3" borderId="0" applyNumberFormat="0" applyFont="0" applyBorder="0" applyAlignment="0" applyProtection="0"/>
    <xf numFmtId="245" fontId="77" fillId="0" borderId="7" applyNumberFormat="0" applyFont="0" applyFill="0" applyAlignment="0" applyProtection="0"/>
    <xf numFmtId="0" fontId="43" fillId="0" borderId="0" applyFill="0" applyBorder="0" applyProtection="0">
      <alignment horizontal="left" vertical="top"/>
    </xf>
    <xf numFmtId="0" fontId="78" fillId="0" borderId="0" applyAlignment="0">
      <alignment horizontal="centerContinuous"/>
    </xf>
    <xf numFmtId="0" fontId="12" fillId="0" borderId="3" applyNumberFormat="0" applyFont="0" applyFill="0" applyAlignment="0" applyProtection="0"/>
    <xf numFmtId="0" fontId="12" fillId="0" borderId="0" applyFont="0" applyFill="0" applyBorder="0" applyAlignment="0" applyProtection="0"/>
    <xf numFmtId="0" fontId="79" fillId="0" borderId="0" applyNumberFormat="0" applyFill="0" applyBorder="0" applyAlignment="0" applyProtection="0"/>
    <xf numFmtId="265" fontId="48" fillId="0" borderId="0" applyFont="0" applyFill="0" applyBorder="0" applyAlignment="0" applyProtection="0"/>
    <xf numFmtId="266" fontId="48" fillId="0" borderId="0" applyFont="0" applyFill="0" applyBorder="0" applyAlignment="0" applyProtection="0"/>
    <xf numFmtId="267" fontId="48" fillId="0" borderId="0" applyFont="0" applyFill="0" applyBorder="0" applyAlignment="0" applyProtection="0"/>
    <xf numFmtId="268" fontId="48" fillId="0" borderId="0" applyFont="0" applyFill="0" applyBorder="0" applyAlignment="0" applyProtection="0"/>
    <xf numFmtId="269" fontId="48" fillId="0" borderId="0" applyFont="0" applyFill="0" applyBorder="0" applyAlignment="0" applyProtection="0"/>
    <xf numFmtId="270" fontId="48" fillId="0" borderId="0" applyFont="0" applyFill="0" applyBorder="0" applyAlignment="0" applyProtection="0"/>
    <xf numFmtId="271" fontId="48" fillId="0" borderId="0" applyFont="0" applyFill="0" applyBorder="0" applyAlignment="0" applyProtection="0"/>
    <xf numFmtId="272" fontId="48" fillId="0" borderId="0" applyFont="0" applyFill="0" applyBorder="0" applyAlignment="0" applyProtection="0"/>
    <xf numFmtId="273" fontId="80" fillId="3" borderId="13" applyFont="0" applyFill="0" applyBorder="0" applyAlignment="0" applyProtection="0"/>
    <xf numFmtId="273" fontId="52" fillId="0" borderId="0" applyFont="0" applyFill="0" applyBorder="0" applyAlignment="0" applyProtection="0"/>
    <xf numFmtId="274" fontId="55" fillId="0" borderId="0" applyFont="0" applyFill="0" applyBorder="0" applyAlignment="0" applyProtection="0"/>
    <xf numFmtId="275" fontId="59" fillId="0" borderId="7" applyFont="0" applyFill="0" applyBorder="0" applyAlignment="0" applyProtection="0">
      <alignment horizontal="right"/>
      <protection locked="0"/>
    </xf>
    <xf numFmtId="43" fontId="8" fillId="0" borderId="0" applyFont="0" applyFill="0" applyBorder="0" applyAlignment="0" applyProtection="0"/>
    <xf numFmtId="43" fontId="7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06" fillId="0" borderId="0"/>
    <xf numFmtId="0" fontId="5" fillId="0" borderId="0"/>
    <xf numFmtId="43" fontId="5" fillId="0" borderId="0" applyFont="0" applyFill="0" applyBorder="0" applyAlignment="0" applyProtection="0"/>
    <xf numFmtId="0" fontId="12" fillId="0" borderId="0"/>
    <xf numFmtId="174" fontId="32" fillId="0" borderId="0" applyProtection="0"/>
    <xf numFmtId="0" fontId="4" fillId="0" borderId="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22" borderId="0" applyNumberFormat="0" applyBorder="0" applyAlignment="0" applyProtection="0"/>
    <xf numFmtId="0" fontId="113" fillId="23" borderId="0" applyNumberFormat="0" applyBorder="0" applyAlignment="0" applyProtection="0"/>
    <xf numFmtId="0" fontId="113" fillId="24" borderId="0" applyNumberFormat="0" applyBorder="0" applyAlignment="0" applyProtection="0"/>
    <xf numFmtId="0" fontId="113" fillId="25" borderId="0" applyNumberFormat="0" applyBorder="0" applyAlignment="0" applyProtection="0"/>
    <xf numFmtId="0" fontId="113" fillId="26" borderId="0" applyNumberFormat="0" applyBorder="0" applyAlignment="0" applyProtection="0"/>
    <xf numFmtId="0" fontId="113" fillId="27" borderId="0" applyNumberFormat="0" applyBorder="0" applyAlignment="0" applyProtection="0"/>
    <xf numFmtId="0" fontId="113" fillId="28" borderId="0" applyNumberFormat="0" applyBorder="0" applyAlignment="0" applyProtection="0"/>
    <xf numFmtId="0" fontId="113" fillId="29" borderId="0" applyNumberFormat="0" applyBorder="0" applyAlignment="0" applyProtection="0"/>
    <xf numFmtId="0" fontId="113" fillId="30" borderId="0" applyNumberFormat="0" applyBorder="0" applyAlignment="0" applyProtection="0"/>
    <xf numFmtId="0" fontId="113" fillId="31" borderId="0" applyNumberFormat="0" applyBorder="0" applyAlignment="0" applyProtection="0"/>
    <xf numFmtId="0" fontId="113" fillId="32" borderId="0" applyNumberFormat="0" applyBorder="0" applyAlignment="0" applyProtection="0"/>
    <xf numFmtId="0" fontId="113" fillId="33" borderId="0" applyNumberFormat="0" applyBorder="0" applyAlignment="0" applyProtection="0"/>
    <xf numFmtId="0" fontId="113" fillId="34" borderId="0" applyNumberFormat="0" applyBorder="0" applyAlignment="0" applyProtection="0"/>
    <xf numFmtId="0" fontId="113" fillId="35" borderId="0" applyNumberFormat="0" applyBorder="0" applyAlignment="0" applyProtection="0"/>
    <xf numFmtId="0" fontId="113" fillId="36" borderId="0" applyNumberFormat="0" applyBorder="0" applyAlignment="0" applyProtection="0"/>
    <xf numFmtId="0" fontId="114" fillId="37" borderId="0" applyNumberFormat="0" applyBorder="0" applyAlignment="0" applyProtection="0"/>
    <xf numFmtId="0" fontId="114" fillId="38" borderId="0" applyNumberFormat="0" applyBorder="0" applyAlignment="0" applyProtection="0"/>
    <xf numFmtId="0" fontId="114" fillId="39" borderId="0" applyNumberFormat="0" applyBorder="0" applyAlignment="0" applyProtection="0"/>
    <xf numFmtId="0" fontId="114" fillId="40" borderId="0" applyNumberFormat="0" applyBorder="0" applyAlignment="0" applyProtection="0"/>
    <xf numFmtId="0" fontId="114" fillId="41" borderId="0" applyNumberFormat="0" applyBorder="0" applyAlignment="0" applyProtection="0"/>
    <xf numFmtId="0" fontId="114" fillId="42" borderId="0" applyNumberFormat="0" applyBorder="0" applyAlignment="0" applyProtection="0"/>
    <xf numFmtId="0" fontId="115" fillId="43" borderId="0" applyNumberFormat="0" applyBorder="0" applyAlignment="0" applyProtection="0"/>
    <xf numFmtId="0" fontId="116" fillId="44" borderId="26" applyNumberFormat="0" applyAlignment="0" applyProtection="0"/>
    <xf numFmtId="0" fontId="117" fillId="45" borderId="29" applyNumberFormat="0" applyAlignment="0" applyProtection="0"/>
    <xf numFmtId="43" fontId="113" fillId="0" borderId="0" applyFill="0" applyBorder="0" applyAlignment="0" applyProtection="0"/>
    <xf numFmtId="43" fontId="113" fillId="0" borderId="0" applyFill="0" applyBorder="0" applyAlignment="0" applyProtection="0"/>
    <xf numFmtId="0" fontId="118" fillId="0" borderId="0" applyNumberFormat="0" applyFill="0" applyBorder="0" applyAlignment="0" applyProtection="0"/>
    <xf numFmtId="0" fontId="119" fillId="46" borderId="0" applyNumberFormat="0" applyBorder="0" applyAlignment="0" applyProtection="0"/>
    <xf numFmtId="0" fontId="120" fillId="0" borderId="25" applyNumberFormat="0" applyFill="0" applyAlignment="0" applyProtection="0"/>
    <xf numFmtId="0" fontId="120" fillId="0" borderId="0" applyNumberFormat="0" applyFill="0" applyBorder="0" applyAlignment="0" applyProtection="0"/>
    <xf numFmtId="0" fontId="121" fillId="18" borderId="26" applyNumberFormat="0" applyAlignment="0" applyProtection="0"/>
    <xf numFmtId="0" fontId="121" fillId="18" borderId="26" applyNumberFormat="0" applyAlignment="0" applyProtection="0"/>
    <xf numFmtId="0" fontId="122" fillId="0" borderId="28" applyNumberFormat="0" applyFill="0" applyAlignment="0" applyProtection="0"/>
    <xf numFmtId="0" fontId="123" fillId="47" borderId="0" applyNumberFormat="0" applyBorder="0" applyAlignment="0" applyProtection="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32" fillId="8" borderId="30" applyNumberFormat="0" applyFont="0" applyAlignment="0" applyProtection="0"/>
    <xf numFmtId="0" fontId="124" fillId="44" borderId="27" applyNumberFormat="0" applyAlignment="0" applyProtection="0"/>
    <xf numFmtId="9" fontId="113" fillId="0" borderId="0" applyFill="0" applyBorder="0" applyAlignment="0" applyProtection="0"/>
    <xf numFmtId="0" fontId="11" fillId="8" borderId="0"/>
    <xf numFmtId="0" fontId="125" fillId="0" borderId="0" applyNumberFormat="0" applyFill="0" applyBorder="0" applyAlignment="0" applyProtection="0"/>
    <xf numFmtId="0" fontId="126" fillId="0" borderId="0" applyNumberForma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12" fillId="0" borderId="0" applyFont="0" applyFill="0" applyBorder="0" applyAlignment="0" applyProtection="0"/>
    <xf numFmtId="0" fontId="128" fillId="0" borderId="0"/>
    <xf numFmtId="0" fontId="19" fillId="0" borderId="0"/>
    <xf numFmtId="0" fontId="128" fillId="0" borderId="0"/>
    <xf numFmtId="0" fontId="128" fillId="0" borderId="0"/>
    <xf numFmtId="0" fontId="128" fillId="0" borderId="0"/>
    <xf numFmtId="0" fontId="128" fillId="0" borderId="0"/>
    <xf numFmtId="0" fontId="19" fillId="0" borderId="0"/>
    <xf numFmtId="0" fontId="19" fillId="0" borderId="0"/>
    <xf numFmtId="0" fontId="19" fillId="0" borderId="0"/>
    <xf numFmtId="0" fontId="19" fillId="0" borderId="0"/>
    <xf numFmtId="0" fontId="19" fillId="0" borderId="0"/>
    <xf numFmtId="0" fontId="135" fillId="48" borderId="31" applyNumberFormat="0" applyAlignment="0" applyProtection="0">
      <alignment horizontal="left" vertical="center" indent="1"/>
    </xf>
    <xf numFmtId="281" fontId="136" fillId="0" borderId="32" applyNumberFormat="0" applyProtection="0">
      <alignment horizontal="right" vertical="center"/>
    </xf>
    <xf numFmtId="281" fontId="135" fillId="0" borderId="33" applyNumberFormat="0" applyProtection="0">
      <alignment horizontal="right" vertical="center"/>
    </xf>
    <xf numFmtId="281" fontId="136" fillId="49" borderId="31" applyNumberFormat="0" applyAlignment="0" applyProtection="0">
      <alignment horizontal="left" vertical="center" indent="1"/>
    </xf>
    <xf numFmtId="0" fontId="137" fillId="50" borderId="33" applyNumberFormat="0" applyAlignment="0">
      <alignment horizontal="left" vertical="center" indent="1"/>
      <protection locked="0"/>
    </xf>
    <xf numFmtId="0" fontId="137" fillId="51" borderId="33" applyNumberFormat="0" applyAlignment="0" applyProtection="0">
      <alignment horizontal="left" vertical="center" indent="1"/>
    </xf>
    <xf numFmtId="281" fontId="136" fillId="52" borderId="32" applyNumberFormat="0" applyBorder="0">
      <alignment horizontal="right" vertical="center"/>
      <protection locked="0"/>
    </xf>
    <xf numFmtId="0" fontId="137" fillId="50" borderId="33" applyNumberFormat="0" applyAlignment="0">
      <alignment horizontal="left" vertical="center" indent="1"/>
      <protection locked="0"/>
    </xf>
    <xf numFmtId="281" fontId="135" fillId="51" borderId="33" applyNumberFormat="0" applyProtection="0">
      <alignment horizontal="right" vertical="center"/>
    </xf>
    <xf numFmtId="281" fontId="135" fillId="52" borderId="33" applyNumberFormat="0" applyBorder="0">
      <alignment horizontal="right" vertical="center"/>
      <protection locked="0"/>
    </xf>
    <xf numFmtId="281" fontId="138" fillId="53" borderId="34" applyNumberFormat="0" applyBorder="0" applyAlignment="0" applyProtection="0">
      <alignment horizontal="right" vertical="center" indent="1"/>
    </xf>
    <xf numFmtId="281" fontId="139" fillId="54" borderId="34" applyNumberFormat="0" applyBorder="0" applyAlignment="0" applyProtection="0">
      <alignment horizontal="right" vertical="center" indent="1"/>
    </xf>
    <xf numFmtId="281" fontId="139" fillId="55" borderId="34" applyNumberFormat="0" applyBorder="0" applyAlignment="0" applyProtection="0">
      <alignment horizontal="right" vertical="center" indent="1"/>
    </xf>
    <xf numFmtId="281" fontId="140" fillId="56" borderId="34" applyNumberFormat="0" applyBorder="0" applyAlignment="0" applyProtection="0">
      <alignment horizontal="right" vertical="center" indent="1"/>
    </xf>
    <xf numFmtId="281" fontId="140" fillId="57" borderId="34" applyNumberFormat="0" applyBorder="0" applyAlignment="0" applyProtection="0">
      <alignment horizontal="right" vertical="center" indent="1"/>
    </xf>
    <xf numFmtId="281" fontId="140" fillId="58" borderId="34" applyNumberFormat="0" applyBorder="0" applyAlignment="0" applyProtection="0">
      <alignment horizontal="right" vertical="center" indent="1"/>
    </xf>
    <xf numFmtId="281" fontId="141" fillId="59" borderId="34" applyNumberFormat="0" applyBorder="0" applyAlignment="0" applyProtection="0">
      <alignment horizontal="right" vertical="center" indent="1"/>
    </xf>
    <xf numFmtId="281" fontId="141" fillId="60" borderId="34" applyNumberFormat="0" applyBorder="0" applyAlignment="0" applyProtection="0">
      <alignment horizontal="right" vertical="center" indent="1"/>
    </xf>
    <xf numFmtId="281" fontId="141" fillId="61" borderId="34" applyNumberFormat="0" applyBorder="0" applyAlignment="0" applyProtection="0">
      <alignment horizontal="right" vertical="center" indent="1"/>
    </xf>
    <xf numFmtId="0" fontId="142" fillId="0" borderId="31" applyNumberFormat="0" applyFont="0" applyFill="0" applyAlignment="0" applyProtection="0"/>
    <xf numFmtId="281" fontId="143" fillId="49" borderId="0" applyNumberFormat="0" applyAlignment="0" applyProtection="0">
      <alignment horizontal="left" vertical="center" indent="1"/>
    </xf>
    <xf numFmtId="0" fontId="142" fillId="0" borderId="35" applyNumberFormat="0" applyFont="0" applyFill="0" applyAlignment="0" applyProtection="0"/>
    <xf numFmtId="281" fontId="136" fillId="0" borderId="32" applyNumberFormat="0" applyFill="0" applyBorder="0" applyAlignment="0" applyProtection="0">
      <alignment horizontal="right" vertical="center"/>
    </xf>
    <xf numFmtId="281" fontId="136" fillId="49" borderId="31" applyNumberFormat="0" applyAlignment="0" applyProtection="0">
      <alignment horizontal="left" vertical="center" indent="1"/>
    </xf>
    <xf numFmtId="0" fontId="135" fillId="48" borderId="33" applyNumberFormat="0" applyAlignment="0" applyProtection="0">
      <alignment horizontal="left" vertical="center" indent="1"/>
    </xf>
    <xf numFmtId="0" fontId="137" fillId="62" borderId="31" applyNumberFormat="0" applyAlignment="0" applyProtection="0">
      <alignment horizontal="left" vertical="center" indent="1"/>
    </xf>
    <xf numFmtId="0" fontId="137" fillId="63" borderId="31" applyNumberFormat="0" applyAlignment="0" applyProtection="0">
      <alignment horizontal="left" vertical="center" indent="1"/>
    </xf>
    <xf numFmtId="0" fontId="137" fillId="64" borderId="31" applyNumberFormat="0" applyAlignment="0" applyProtection="0">
      <alignment horizontal="left" vertical="center" indent="1"/>
    </xf>
    <xf numFmtId="0" fontId="137" fillId="52" borderId="31" applyNumberFormat="0" applyAlignment="0" applyProtection="0">
      <alignment horizontal="left" vertical="center" indent="1"/>
    </xf>
    <xf numFmtId="0" fontId="137" fillId="51" borderId="33" applyNumberFormat="0" applyAlignment="0" applyProtection="0">
      <alignment horizontal="left" vertical="center" indent="1"/>
    </xf>
    <xf numFmtId="0" fontId="144" fillId="0" borderId="36" applyNumberFormat="0" applyFill="0" applyBorder="0" applyAlignment="0" applyProtection="0"/>
    <xf numFmtId="0" fontId="145" fillId="0" borderId="36" applyNumberFormat="0" applyBorder="0" applyAlignment="0" applyProtection="0"/>
    <xf numFmtId="0" fontId="144" fillId="50" borderId="33" applyNumberFormat="0" applyAlignment="0">
      <alignment horizontal="left" vertical="center" indent="1"/>
      <protection locked="0"/>
    </xf>
    <xf numFmtId="0" fontId="144" fillId="50" borderId="33" applyNumberFormat="0" applyAlignment="0">
      <alignment horizontal="left" vertical="center" indent="1"/>
      <protection locked="0"/>
    </xf>
    <xf numFmtId="0" fontId="144" fillId="51" borderId="33" applyNumberFormat="0" applyAlignment="0" applyProtection="0">
      <alignment horizontal="left" vertical="center" indent="1"/>
    </xf>
    <xf numFmtId="281" fontId="146" fillId="51" borderId="33" applyNumberFormat="0" applyProtection="0">
      <alignment horizontal="right" vertical="center"/>
    </xf>
    <xf numFmtId="281" fontId="147" fillId="52" borderId="32" applyNumberFormat="0" applyBorder="0">
      <alignment horizontal="right" vertical="center"/>
      <protection locked="0"/>
    </xf>
    <xf numFmtId="281" fontId="146" fillId="52" borderId="33" applyNumberFormat="0" applyBorder="0">
      <alignment horizontal="right" vertical="center"/>
      <protection locked="0"/>
    </xf>
    <xf numFmtId="281" fontId="136" fillId="0" borderId="32" applyNumberFormat="0" applyFill="0" applyBorder="0" applyAlignment="0" applyProtection="0">
      <alignment horizontal="right" vertical="center"/>
    </xf>
    <xf numFmtId="0" fontId="10" fillId="65" borderId="0"/>
    <xf numFmtId="0" fontId="2" fillId="0" borderId="0"/>
    <xf numFmtId="43" fontId="2" fillId="0" borderId="0" applyFont="0" applyFill="0" applyBorder="0" applyAlignment="0" applyProtection="0"/>
    <xf numFmtId="174" fontId="32" fillId="0" borderId="0" applyProtection="0"/>
    <xf numFmtId="0" fontId="12" fillId="0" borderId="0"/>
    <xf numFmtId="0" fontId="11" fillId="0" borderId="0" applyNumberFormat="0" applyFill="0" applyBorder="0" applyAlignment="0" applyProtection="0"/>
    <xf numFmtId="0" fontId="19" fillId="0" borderId="0" applyNumberFormat="0" applyFill="0" applyBorder="0" applyAlignment="0" applyProtection="0"/>
    <xf numFmtId="0" fontId="37" fillId="0" borderId="1" applyNumberFormat="0" applyFill="0" applyProtection="0">
      <alignment horizontal="center" wrapText="1"/>
    </xf>
    <xf numFmtId="0" fontId="12" fillId="0" borderId="0" applyNumberFormat="0" applyFont="0" applyFill="0" applyBorder="0" applyProtection="0">
      <alignment horizontal="left" indent="1"/>
    </xf>
    <xf numFmtId="37" fontId="12" fillId="0" borderId="0" applyFont="0" applyFill="0" applyBorder="0" applyAlignment="0" applyProtection="0"/>
    <xf numFmtId="37" fontId="12" fillId="0" borderId="1" applyFont="0" applyFill="0" applyAlignment="0" applyProtection="0"/>
    <xf numFmtId="0" fontId="37" fillId="0" borderId="0" applyNumberFormat="0" applyFill="0" applyBorder="0" applyAlignment="0" applyProtection="0"/>
    <xf numFmtId="37" fontId="12" fillId="0" borderId="14" applyFont="0" applyFill="0" applyAlignment="0" applyProtection="0"/>
    <xf numFmtId="37" fontId="12" fillId="0" borderId="7" applyFont="0" applyFill="0" applyAlignment="0" applyProtection="0"/>
    <xf numFmtId="37" fontId="12" fillId="0" borderId="37" applyFont="0" applyFill="0" applyAlignment="0" applyProtection="0"/>
    <xf numFmtId="37" fontId="12" fillId="0" borderId="8" applyFont="0" applyFill="0" applyAlignment="0" applyProtection="0"/>
    <xf numFmtId="10" fontId="12" fillId="0" borderId="0" applyFont="0" applyFill="0" applyBorder="0" applyAlignment="0" applyProtection="0"/>
    <xf numFmtId="0" fontId="1" fillId="0" borderId="0"/>
    <xf numFmtId="43" fontId="1" fillId="0" borderId="0" applyFont="0" applyFill="0" applyBorder="0" applyAlignment="0" applyProtection="0"/>
    <xf numFmtId="0" fontId="151" fillId="65" borderId="0"/>
    <xf numFmtId="0" fontId="152" fillId="66" borderId="0" applyNumberFormat="0" applyBorder="0" applyAlignment="0" applyProtection="0"/>
    <xf numFmtId="0" fontId="8" fillId="67" borderId="0" applyNumberFormat="0" applyBorder="0" applyAlignment="0" applyProtection="0"/>
    <xf numFmtId="0" fontId="8" fillId="68" borderId="0" applyNumberFormat="0" applyBorder="0" applyAlignment="0" applyProtection="0"/>
    <xf numFmtId="0" fontId="152" fillId="69" borderId="0" applyNumberFormat="0" applyBorder="0" applyAlignment="0" applyProtection="0"/>
    <xf numFmtId="0" fontId="152" fillId="70" borderId="0" applyNumberFormat="0" applyBorder="0" applyAlignment="0" applyProtection="0"/>
    <xf numFmtId="0" fontId="8" fillId="71" borderId="0" applyNumberFormat="0" applyBorder="0" applyAlignment="0" applyProtection="0"/>
    <xf numFmtId="0" fontId="8" fillId="72" borderId="0" applyNumberFormat="0" applyBorder="0" applyAlignment="0" applyProtection="0"/>
    <xf numFmtId="0" fontId="152" fillId="73" borderId="0" applyNumberFormat="0" applyBorder="0" applyAlignment="0" applyProtection="0"/>
    <xf numFmtId="0" fontId="152" fillId="74" borderId="0" applyNumberFormat="0" applyBorder="0" applyAlignment="0" applyProtection="0"/>
    <xf numFmtId="0" fontId="8" fillId="75" borderId="0" applyNumberFormat="0" applyBorder="0" applyAlignment="0" applyProtection="0"/>
    <xf numFmtId="0" fontId="8" fillId="76"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8" fillId="71" borderId="0" applyNumberFormat="0" applyBorder="0" applyAlignment="0" applyProtection="0"/>
    <xf numFmtId="0" fontId="8" fillId="79" borderId="0" applyNumberFormat="0" applyBorder="0" applyAlignment="0" applyProtection="0"/>
    <xf numFmtId="0" fontId="152" fillId="72" borderId="0" applyNumberFormat="0" applyBorder="0" applyAlignment="0" applyProtection="0"/>
    <xf numFmtId="0" fontId="152" fillId="69" borderId="0" applyNumberFormat="0" applyBorder="0" applyAlignment="0" applyProtection="0"/>
    <xf numFmtId="0" fontId="8" fillId="80" borderId="0" applyNumberFormat="0" applyBorder="0" applyAlignment="0" applyProtection="0"/>
    <xf numFmtId="0" fontId="8" fillId="81" borderId="0" applyNumberFormat="0" applyBorder="0" applyAlignment="0" applyProtection="0"/>
    <xf numFmtId="0" fontId="152" fillId="69" borderId="0" applyNumberFormat="0" applyBorder="0" applyAlignment="0" applyProtection="0"/>
    <xf numFmtId="0" fontId="152" fillId="82" borderId="0" applyNumberFormat="0" applyBorder="0" applyAlignment="0" applyProtection="0"/>
    <xf numFmtId="0" fontId="8" fillId="83" borderId="0" applyNumberFormat="0" applyBorder="0" applyAlignment="0" applyProtection="0"/>
    <xf numFmtId="0" fontId="8" fillId="84" borderId="0" applyNumberFormat="0" applyBorder="0" applyAlignment="0" applyProtection="0"/>
    <xf numFmtId="0" fontId="152" fillId="85" borderId="0" applyNumberFormat="0" applyBorder="0" applyAlignment="0" applyProtection="0"/>
    <xf numFmtId="0" fontId="153" fillId="83" borderId="0" applyNumberFormat="0" applyBorder="0" applyAlignment="0" applyProtection="0"/>
    <xf numFmtId="0" fontId="154" fillId="86" borderId="38" applyNumberFormat="0" applyAlignment="0" applyProtection="0"/>
    <xf numFmtId="0" fontId="155" fillId="78" borderId="39" applyNumberFormat="0" applyAlignment="0" applyProtection="0"/>
    <xf numFmtId="0" fontId="156" fillId="87" borderId="0" applyNumberFormat="0" applyBorder="0" applyAlignment="0" applyProtection="0"/>
    <xf numFmtId="0" fontId="156" fillId="88" borderId="0" applyNumberFormat="0" applyBorder="0" applyAlignment="0" applyProtection="0"/>
    <xf numFmtId="0" fontId="156" fillId="89" borderId="0" applyNumberFormat="0" applyBorder="0" applyAlignment="0" applyProtection="0"/>
    <xf numFmtId="0" fontId="8" fillId="76" borderId="0" applyNumberFormat="0" applyBorder="0" applyAlignment="0" applyProtection="0"/>
    <xf numFmtId="0" fontId="157" fillId="0" borderId="40" applyNumberFormat="0" applyFill="0" applyAlignment="0" applyProtection="0"/>
    <xf numFmtId="0" fontId="158" fillId="0" borderId="41" applyNumberFormat="0" applyFill="0" applyAlignment="0" applyProtection="0"/>
    <xf numFmtId="0" fontId="159" fillId="0" borderId="42" applyNumberFormat="0" applyFill="0" applyAlignment="0" applyProtection="0"/>
    <xf numFmtId="0" fontId="159" fillId="0" borderId="0" applyNumberFormat="0" applyFill="0" applyBorder="0" applyAlignment="0" applyProtection="0"/>
    <xf numFmtId="0" fontId="160" fillId="84" borderId="38" applyNumberFormat="0" applyAlignment="0" applyProtection="0"/>
    <xf numFmtId="0" fontId="161" fillId="0" borderId="43" applyNumberFormat="0" applyFill="0" applyAlignment="0" applyProtection="0"/>
    <xf numFmtId="0" fontId="161" fillId="84" borderId="0" applyNumberFormat="0" applyBorder="0" applyAlignment="0" applyProtection="0"/>
    <xf numFmtId="0" fontId="151" fillId="83" borderId="38" applyNumberFormat="0" applyFont="0" applyAlignment="0" applyProtection="0"/>
    <xf numFmtId="0" fontId="162" fillId="86" borderId="44" applyNumberFormat="0" applyAlignment="0" applyProtection="0"/>
    <xf numFmtId="0" fontId="137" fillId="50" borderId="33" applyNumberFormat="0" applyAlignment="0" applyProtection="0">
      <alignment horizontal="left" vertical="center" indent="1"/>
    </xf>
    <xf numFmtId="0" fontId="137" fillId="50" borderId="33" applyNumberFormat="0" applyAlignment="0" applyProtection="0">
      <alignment horizontal="left" vertical="center" indent="1"/>
    </xf>
    <xf numFmtId="0" fontId="144" fillId="50" borderId="33" applyNumberFormat="0" applyAlignment="0" applyProtection="0">
      <alignment horizontal="left" vertical="center" indent="1"/>
    </xf>
    <xf numFmtId="0" fontId="144" fillId="50" borderId="33" applyNumberFormat="0" applyAlignment="0" applyProtection="0">
      <alignment horizontal="left" vertical="center" indent="1"/>
    </xf>
    <xf numFmtId="281" fontId="147" fillId="52" borderId="32" applyNumberFormat="0" applyBorder="0" applyProtection="0">
      <alignment horizontal="right" vertical="center"/>
    </xf>
    <xf numFmtId="281" fontId="146" fillId="52" borderId="33" applyNumberFormat="0" applyBorder="0" applyProtection="0">
      <alignment horizontal="right" vertical="center"/>
    </xf>
    <xf numFmtId="0" fontId="145" fillId="0" borderId="36" applyBorder="0" applyAlignment="0" applyProtection="0"/>
    <xf numFmtId="281" fontId="165" fillId="55" borderId="34" applyNumberFormat="0" applyBorder="0" applyAlignment="0" applyProtection="0">
      <alignment horizontal="right" vertical="center" indent="1"/>
    </xf>
    <xf numFmtId="281" fontId="166" fillId="58" borderId="34" applyNumberFormat="0" applyBorder="0" applyAlignment="0" applyProtection="0">
      <alignment horizontal="right" vertical="center" indent="1"/>
    </xf>
    <xf numFmtId="281" fontId="167" fillId="60" borderId="34" applyNumberFormat="0" applyBorder="0" applyAlignment="0" applyProtection="0">
      <alignment horizontal="right" vertical="center" indent="1"/>
    </xf>
    <xf numFmtId="281" fontId="136" fillId="52" borderId="32" applyNumberFormat="0" applyBorder="0" applyProtection="0">
      <alignment horizontal="right" vertical="center"/>
    </xf>
    <xf numFmtId="281" fontId="135" fillId="52" borderId="33" applyNumberFormat="0" applyBorder="0" applyProtection="0">
      <alignment horizontal="right" vertical="center"/>
    </xf>
    <xf numFmtId="0" fontId="163" fillId="0" borderId="0" applyNumberFormat="0" applyFill="0" applyBorder="0" applyAlignment="0" applyProtection="0"/>
    <xf numFmtId="0" fontId="156" fillId="0" borderId="45" applyNumberFormat="0" applyFill="0" applyAlignment="0" applyProtection="0"/>
    <xf numFmtId="0" fontId="164" fillId="0" borderId="0" applyNumberFormat="0" applyFill="0" applyBorder="0" applyAlignment="0" applyProtection="0"/>
    <xf numFmtId="43" fontId="151" fillId="0" borderId="0" applyFont="0" applyFill="0" applyBorder="0" applyAlignment="0" applyProtection="0"/>
    <xf numFmtId="0" fontId="11" fillId="0" borderId="0" applyFill="0" applyBorder="0" applyAlignment="0" applyProtection="0"/>
    <xf numFmtId="0" fontId="19" fillId="0" borderId="0" applyFill="0" applyBorder="0" applyAlignment="0" applyProtection="0"/>
    <xf numFmtId="0" fontId="37" fillId="0" borderId="1" applyFill="0" applyProtection="0">
      <alignment horizontal="center" wrapText="1"/>
    </xf>
    <xf numFmtId="0" fontId="12" fillId="0" borderId="0" applyFont="0" applyFill="0" applyBorder="0" applyProtection="0">
      <alignment horizontal="left" indent="1"/>
    </xf>
    <xf numFmtId="282" fontId="12" fillId="0" borderId="0" applyFont="0" applyFill="0" applyBorder="0" applyAlignment="0" applyProtection="0"/>
    <xf numFmtId="282" fontId="12" fillId="0" borderId="1" applyFont="0" applyFill="0" applyAlignment="0" applyProtection="0"/>
    <xf numFmtId="0" fontId="37" fillId="0" borderId="0" applyFill="0" applyBorder="0" applyAlignment="0" applyProtection="0"/>
    <xf numFmtId="282" fontId="12" fillId="0" borderId="46" applyFont="0" applyFill="0" applyAlignment="0" applyProtection="0"/>
    <xf numFmtId="282" fontId="12" fillId="0" borderId="37" applyFont="0" applyFill="0" applyAlignment="0" applyProtection="0"/>
    <xf numFmtId="282" fontId="12" fillId="0" borderId="47" applyFont="0" applyFill="0" applyAlignment="0" applyProtection="0"/>
    <xf numFmtId="282" fontId="12" fillId="0" borderId="7" applyFont="0" applyFill="0" applyAlignment="0" applyProtection="0"/>
    <xf numFmtId="0" fontId="37" fillId="0" borderId="0" applyFill="0" applyBorder="0" applyProtection="0">
      <alignment horizontal="center" wrapText="1"/>
    </xf>
  </cellStyleXfs>
  <cellXfs count="785">
    <xf numFmtId="174" fontId="0" fillId="0" borderId="0" xfId="0" applyAlignment="1"/>
    <xf numFmtId="0" fontId="52" fillId="0" borderId="0" xfId="212" applyFont="1"/>
    <xf numFmtId="0" fontId="59" fillId="0" borderId="0" xfId="212" applyFont="1" applyAlignment="1">
      <alignment horizontal="centerContinuous"/>
    </xf>
    <xf numFmtId="0" fontId="59" fillId="0" borderId="0" xfId="212" applyFont="1" applyAlignment="1">
      <alignment horizontal="center" wrapText="1"/>
    </xf>
    <xf numFmtId="0" fontId="59" fillId="0" borderId="0" xfId="206" applyFont="1" applyFill="1" applyBorder="1" applyAlignment="1">
      <alignment horizontal="center" wrapText="1"/>
    </xf>
    <xf numFmtId="0" fontId="52" fillId="0" borderId="0" xfId="212" quotePrefix="1" applyFont="1" applyAlignment="1">
      <alignment horizontal="left"/>
    </xf>
    <xf numFmtId="41" fontId="52" fillId="14" borderId="0" xfId="212" applyNumberFormat="1" applyFont="1" applyFill="1"/>
    <xf numFmtId="0" fontId="52" fillId="0" borderId="0" xfId="212" applyFont="1" applyAlignment="1">
      <alignment horizontal="right"/>
    </xf>
    <xf numFmtId="43" fontId="52" fillId="0" borderId="14" xfId="59" applyFont="1" applyBorder="1"/>
    <xf numFmtId="37" fontId="52" fillId="0" borderId="0" xfId="212" applyNumberFormat="1" applyFont="1"/>
    <xf numFmtId="0" fontId="59" fillId="0" borderId="0" xfId="212" applyFont="1" applyAlignment="1">
      <alignment horizontal="centerContinuous" wrapText="1"/>
    </xf>
    <xf numFmtId="0" fontId="59" fillId="0" borderId="0" xfId="212" applyFont="1" applyAlignment="1">
      <alignment horizontal="center"/>
    </xf>
    <xf numFmtId="174" fontId="52" fillId="0" borderId="0" xfId="0" applyFont="1" applyAlignment="1">
      <alignment wrapText="1"/>
    </xf>
    <xf numFmtId="0" fontId="82" fillId="0" borderId="0" xfId="0" applyNumberFormat="1" applyFont="1" applyAlignment="1">
      <alignment horizontal="center"/>
    </xf>
    <xf numFmtId="174" fontId="82" fillId="0" borderId="0" xfId="0" applyFont="1" applyAlignment="1"/>
    <xf numFmtId="174" fontId="52" fillId="0" borderId="0" xfId="0" applyFont="1" applyAlignment="1"/>
    <xf numFmtId="174" fontId="52" fillId="0" borderId="0" xfId="207" applyFont="1" applyAlignment="1"/>
    <xf numFmtId="174" fontId="82" fillId="0" borderId="0" xfId="0" applyFont="1" applyAlignment="1">
      <alignment horizontal="center"/>
    </xf>
    <xf numFmtId="175" fontId="52" fillId="0" borderId="0" xfId="59" applyNumberFormat="1" applyFont="1" applyAlignment="1"/>
    <xf numFmtId="0" fontId="52" fillId="0" borderId="0" xfId="201" applyNumberFormat="1" applyFont="1" applyFill="1" applyBorder="1" applyAlignment="1" applyProtection="1">
      <protection locked="0"/>
    </xf>
    <xf numFmtId="0" fontId="52" fillId="0" borderId="0" xfId="201" applyNumberFormat="1" applyFont="1" applyFill="1" applyBorder="1" applyAlignment="1" applyProtection="1">
      <alignment horizontal="center"/>
      <protection locked="0"/>
    </xf>
    <xf numFmtId="0" fontId="52" fillId="14" borderId="0" xfId="201" applyNumberFormat="1" applyFont="1" applyFill="1" applyAlignment="1">
      <alignment horizontal="right"/>
    </xf>
    <xf numFmtId="3" fontId="52" fillId="0" borderId="0" xfId="201" applyNumberFormat="1" applyFont="1" applyFill="1" applyBorder="1" applyAlignment="1"/>
    <xf numFmtId="3" fontId="52" fillId="0" borderId="0" xfId="201" applyNumberFormat="1" applyFont="1" applyFill="1" applyBorder="1" applyAlignment="1">
      <alignment horizontal="center"/>
    </xf>
    <xf numFmtId="0" fontId="52" fillId="0" borderId="0" xfId="201" applyNumberFormat="1" applyFont="1" applyFill="1" applyBorder="1" applyProtection="1">
      <protection locked="0"/>
    </xf>
    <xf numFmtId="174" fontId="52" fillId="0" borderId="0" xfId="201" applyFont="1" applyFill="1" applyBorder="1" applyAlignment="1"/>
    <xf numFmtId="0" fontId="52" fillId="0" borderId="0" xfId="201" applyNumberFormat="1" applyFont="1" applyFill="1" applyBorder="1"/>
    <xf numFmtId="43" fontId="52" fillId="0" borderId="0" xfId="59" applyFont="1" applyAlignment="1"/>
    <xf numFmtId="0" fontId="52" fillId="0" borderId="0" xfId="211" applyNumberFormat="1" applyFont="1" applyAlignment="1" applyProtection="1">
      <protection locked="0"/>
    </xf>
    <xf numFmtId="3" fontId="52" fillId="0" borderId="0" xfId="211" applyNumberFormat="1" applyFont="1" applyAlignment="1"/>
    <xf numFmtId="3" fontId="52" fillId="0" borderId="8" xfId="211" applyNumberFormat="1" applyFont="1" applyBorder="1" applyAlignment="1">
      <alignment horizontal="center"/>
    </xf>
    <xf numFmtId="0" fontId="52" fillId="0" borderId="0" xfId="211" applyNumberFormat="1" applyFont="1" applyAlignment="1"/>
    <xf numFmtId="3" fontId="52" fillId="0" borderId="0" xfId="211" applyNumberFormat="1" applyFont="1" applyAlignment="1">
      <alignment horizontal="center"/>
    </xf>
    <xf numFmtId="0" fontId="52" fillId="0" borderId="8" xfId="211" applyNumberFormat="1" applyFont="1" applyBorder="1" applyAlignment="1" applyProtection="1">
      <alignment horizontal="center"/>
      <protection locked="0"/>
    </xf>
    <xf numFmtId="174" fontId="52" fillId="0" borderId="0" xfId="211" applyFont="1" applyFill="1" applyAlignment="1"/>
    <xf numFmtId="169" fontId="52" fillId="0" borderId="0" xfId="211" applyNumberFormat="1" applyFont="1" applyAlignment="1"/>
    <xf numFmtId="174" fontId="52" fillId="0" borderId="0" xfId="211" applyFont="1" applyAlignment="1"/>
    <xf numFmtId="3" fontId="52" fillId="0" borderId="0" xfId="211" applyNumberFormat="1" applyFont="1" applyFill="1" applyAlignment="1"/>
    <xf numFmtId="166" fontId="52" fillId="0" borderId="0" xfId="211" applyNumberFormat="1" applyFont="1" applyAlignment="1">
      <alignment horizontal="center"/>
    </xf>
    <xf numFmtId="164" fontId="52" fillId="0" borderId="0" xfId="211" applyNumberFormat="1" applyFont="1" applyAlignment="1">
      <alignment horizontal="left"/>
    </xf>
    <xf numFmtId="0" fontId="52" fillId="0" borderId="0" xfId="211" applyNumberFormat="1" applyFont="1" applyFill="1" applyAlignment="1"/>
    <xf numFmtId="164" fontId="52" fillId="0" borderId="0" xfId="211" applyNumberFormat="1" applyFont="1" applyFill="1" applyAlignment="1">
      <alignment horizontal="left"/>
    </xf>
    <xf numFmtId="175" fontId="52" fillId="0" borderId="0" xfId="59" applyNumberFormat="1" applyFont="1" applyBorder="1" applyAlignment="1"/>
    <xf numFmtId="10" fontId="52" fillId="0" borderId="0" xfId="211" applyNumberFormat="1" applyFont="1" applyFill="1" applyAlignment="1">
      <alignment horizontal="left"/>
    </xf>
    <xf numFmtId="3" fontId="52" fillId="0" borderId="0" xfId="188" applyNumberFormat="1" applyFont="1" applyAlignment="1"/>
    <xf numFmtId="166" fontId="52" fillId="0" borderId="0" xfId="188" applyNumberFormat="1" applyFont="1" applyAlignment="1"/>
    <xf numFmtId="0" fontId="52" fillId="0" borderId="0" xfId="188" applyFont="1" applyAlignment="1"/>
    <xf numFmtId="43" fontId="52" fillId="0" borderId="8" xfId="59" applyFont="1" applyBorder="1" applyAlignment="1"/>
    <xf numFmtId="164" fontId="52" fillId="0" borderId="0" xfId="211" applyNumberFormat="1" applyFont="1" applyFill="1" applyAlignment="1" applyProtection="1">
      <alignment horizontal="left"/>
      <protection locked="0"/>
    </xf>
    <xf numFmtId="174" fontId="52" fillId="14" borderId="0" xfId="201" applyFont="1" applyFill="1" applyBorder="1" applyAlignment="1"/>
    <xf numFmtId="174" fontId="52" fillId="0" borderId="1" xfId="201" applyFont="1" applyFill="1" applyBorder="1" applyAlignment="1"/>
    <xf numFmtId="174" fontId="52" fillId="0" borderId="15" xfId="201" applyFont="1" applyFill="1" applyBorder="1" applyAlignment="1"/>
    <xf numFmtId="175" fontId="52" fillId="0" borderId="0" xfId="59" applyNumberFormat="1" applyFont="1" applyFill="1" applyBorder="1" applyAlignment="1"/>
    <xf numFmtId="43" fontId="52" fillId="0" borderId="0" xfId="59" applyFont="1" applyFill="1" applyBorder="1" applyAlignment="1"/>
    <xf numFmtId="174" fontId="83" fillId="0" borderId="0" xfId="201" applyFont="1" applyFill="1" applyBorder="1" applyAlignment="1"/>
    <xf numFmtId="174" fontId="52" fillId="0" borderId="0" xfId="201" applyFont="1" applyFill="1" applyBorder="1" applyAlignment="1">
      <alignment horizontal="center"/>
    </xf>
    <xf numFmtId="174" fontId="52" fillId="0" borderId="0" xfId="201" applyFont="1" applyFill="1" applyBorder="1" applyAlignment="1">
      <alignment horizontal="right"/>
    </xf>
    <xf numFmtId="0" fontId="52" fillId="0" borderId="0" xfId="188" applyFont="1" applyFill="1"/>
    <xf numFmtId="0" fontId="52" fillId="0" borderId="0" xfId="201" applyNumberFormat="1" applyFont="1" applyFill="1" applyAlignment="1">
      <alignment horizontal="right"/>
    </xf>
    <xf numFmtId="0" fontId="84" fillId="0" borderId="0" xfId="201" applyNumberFormat="1" applyFont="1" applyFill="1" applyBorder="1"/>
    <xf numFmtId="0" fontId="84" fillId="0" borderId="0" xfId="201" applyNumberFormat="1" applyFont="1" applyFill="1" applyBorder="1" applyAlignment="1">
      <alignment horizontal="center"/>
    </xf>
    <xf numFmtId="49" fontId="52" fillId="0" borderId="0" xfId="201" applyNumberFormat="1" applyFont="1" applyFill="1" applyBorder="1"/>
    <xf numFmtId="3" fontId="52" fillId="0" borderId="0" xfId="201" applyNumberFormat="1" applyFont="1" applyFill="1" applyBorder="1"/>
    <xf numFmtId="0" fontId="52" fillId="0" borderId="0" xfId="201" applyNumberFormat="1" applyFont="1" applyFill="1" applyBorder="1" applyAlignment="1">
      <alignment horizontal="center"/>
    </xf>
    <xf numFmtId="49" fontId="52" fillId="0" borderId="0" xfId="201" applyNumberFormat="1" applyFont="1" applyFill="1" applyBorder="1" applyAlignment="1">
      <alignment horizontal="center"/>
    </xf>
    <xf numFmtId="0" fontId="52" fillId="0" borderId="0" xfId="201" applyNumberFormat="1" applyFont="1" applyFill="1" applyBorder="1" applyAlignment="1"/>
    <xf numFmtId="3" fontId="59" fillId="0" borderId="0" xfId="201" applyNumberFormat="1" applyFont="1" applyFill="1" applyBorder="1" applyAlignment="1">
      <alignment horizontal="center"/>
    </xf>
    <xf numFmtId="174" fontId="59" fillId="0" borderId="0" xfId="201" applyFont="1" applyFill="1" applyBorder="1" applyAlignment="1">
      <alignment horizontal="center"/>
    </xf>
    <xf numFmtId="0" fontId="59" fillId="0" borderId="0" xfId="201" applyNumberFormat="1" applyFont="1" applyFill="1" applyBorder="1" applyAlignment="1" applyProtection="1">
      <alignment horizontal="center"/>
      <protection locked="0"/>
    </xf>
    <xf numFmtId="0" fontId="59" fillId="0" borderId="0" xfId="201" applyNumberFormat="1" applyFont="1" applyFill="1" applyBorder="1" applyAlignment="1">
      <alignment horizontal="center"/>
    </xf>
    <xf numFmtId="0" fontId="59" fillId="0" borderId="0" xfId="201" applyNumberFormat="1" applyFont="1" applyFill="1" applyBorder="1" applyAlignment="1"/>
    <xf numFmtId="0" fontId="85" fillId="0" borderId="0" xfId="201" applyNumberFormat="1" applyFont="1" applyFill="1" applyBorder="1" applyAlignment="1" applyProtection="1">
      <alignment horizontal="center"/>
      <protection locked="0"/>
    </xf>
    <xf numFmtId="3" fontId="52" fillId="0" borderId="0" xfId="201" applyNumberFormat="1" applyFont="1" applyFill="1" applyBorder="1" applyAlignment="1">
      <alignment horizontal="left"/>
    </xf>
    <xf numFmtId="179" fontId="52" fillId="0" borderId="0" xfId="59" applyNumberFormat="1" applyFont="1" applyFill="1" applyBorder="1" applyAlignment="1"/>
    <xf numFmtId="10" fontId="86" fillId="0" borderId="0" xfId="266" applyNumberFormat="1" applyFont="1" applyFill="1" applyBorder="1" applyAlignment="1"/>
    <xf numFmtId="10" fontId="59" fillId="0" borderId="0" xfId="201" applyNumberFormat="1" applyFont="1" applyFill="1" applyBorder="1" applyAlignment="1"/>
    <xf numFmtId="3" fontId="59" fillId="0" borderId="0" xfId="201" applyNumberFormat="1" applyFont="1" applyFill="1" applyBorder="1" applyAlignment="1"/>
    <xf numFmtId="165" fontId="59" fillId="0" borderId="0" xfId="201" applyNumberFormat="1" applyFont="1" applyFill="1" applyBorder="1" applyAlignment="1"/>
    <xf numFmtId="10" fontId="52" fillId="0" borderId="0" xfId="201" applyNumberFormat="1" applyFont="1" applyFill="1" applyBorder="1" applyAlignment="1"/>
    <xf numFmtId="43" fontId="86" fillId="0" borderId="0" xfId="59" applyFont="1" applyFill="1" applyBorder="1" applyAlignment="1"/>
    <xf numFmtId="43" fontId="52" fillId="0" borderId="0" xfId="59" applyFont="1" applyFill="1" applyBorder="1" applyAlignment="1">
      <alignment horizontal="center"/>
    </xf>
    <xf numFmtId="49" fontId="59" fillId="0" borderId="0" xfId="201" applyNumberFormat="1" applyFont="1" applyFill="1" applyBorder="1" applyAlignment="1">
      <alignment horizontal="center"/>
    </xf>
    <xf numFmtId="174" fontId="59" fillId="0" borderId="0" xfId="201" applyFont="1" applyFill="1" applyBorder="1" applyAlignment="1"/>
    <xf numFmtId="3" fontId="59" fillId="0" borderId="0" xfId="201" applyNumberFormat="1" applyFont="1" applyFill="1" applyBorder="1" applyAlignment="1">
      <alignment horizontal="left"/>
    </xf>
    <xf numFmtId="43" fontId="59" fillId="0" borderId="0" xfId="59" applyFont="1" applyFill="1" applyBorder="1" applyAlignment="1"/>
    <xf numFmtId="10" fontId="59" fillId="0" borderId="0" xfId="266" applyNumberFormat="1" applyFont="1" applyFill="1" applyBorder="1" applyAlignment="1"/>
    <xf numFmtId="0" fontId="52" fillId="0" borderId="0" xfId="201" applyNumberFormat="1" applyFont="1" applyFill="1" applyBorder="1" applyAlignment="1">
      <alignment horizontal="fill"/>
    </xf>
    <xf numFmtId="174" fontId="87" fillId="0" borderId="0" xfId="201" applyFont="1" applyFill="1" applyBorder="1" applyAlignment="1"/>
    <xf numFmtId="3" fontId="87" fillId="0" borderId="0" xfId="201" applyNumberFormat="1" applyFont="1" applyFill="1" applyBorder="1" applyAlignment="1"/>
    <xf numFmtId="164" fontId="52" fillId="0" borderId="0" xfId="201" applyNumberFormat="1" applyFont="1" applyFill="1" applyBorder="1" applyAlignment="1">
      <alignment horizontal="left"/>
    </xf>
    <xf numFmtId="164" fontId="52" fillId="0" borderId="0" xfId="201" applyNumberFormat="1" applyFont="1" applyFill="1" applyBorder="1" applyAlignment="1">
      <alignment horizontal="center"/>
    </xf>
    <xf numFmtId="170" fontId="52" fillId="0" borderId="0" xfId="201" applyNumberFormat="1" applyFont="1" applyFill="1" applyBorder="1" applyAlignment="1"/>
    <xf numFmtId="0" fontId="87" fillId="0" borderId="0" xfId="201" applyNumberFormat="1" applyFont="1" applyFill="1" applyBorder="1"/>
    <xf numFmtId="49" fontId="52" fillId="0" borderId="0" xfId="201" applyNumberFormat="1" applyFont="1" applyFill="1" applyBorder="1" applyAlignment="1">
      <alignment horizontal="left"/>
    </xf>
    <xf numFmtId="0" fontId="52" fillId="0" borderId="0" xfId="201" applyNumberFormat="1" applyFont="1" applyFill="1" applyBorder="1" applyAlignment="1">
      <alignment horizontal="right"/>
    </xf>
    <xf numFmtId="177" fontId="59" fillId="0" borderId="0" xfId="201" applyNumberFormat="1" applyFont="1" applyFill="1" applyBorder="1" applyAlignment="1">
      <alignment horizontal="center"/>
    </xf>
    <xf numFmtId="174" fontId="59" fillId="0" borderId="16" xfId="201" applyFont="1" applyFill="1" applyBorder="1" applyAlignment="1">
      <alignment horizontal="center" wrapText="1"/>
    </xf>
    <xf numFmtId="174" fontId="59" fillId="0" borderId="7" xfId="201" applyFont="1" applyFill="1" applyBorder="1" applyAlignment="1"/>
    <xf numFmtId="174" fontId="59" fillId="0" borderId="7" xfId="201" applyFont="1" applyFill="1" applyBorder="1" applyAlignment="1">
      <alignment horizontal="center" wrapText="1"/>
    </xf>
    <xf numFmtId="0" fontId="59" fillId="0" borderId="7" xfId="201" applyNumberFormat="1" applyFont="1" applyFill="1" applyBorder="1" applyAlignment="1">
      <alignment horizontal="center" wrapText="1"/>
    </xf>
    <xf numFmtId="174" fontId="59" fillId="0" borderId="9" xfId="201" applyFont="1" applyFill="1" applyBorder="1" applyAlignment="1">
      <alignment horizontal="center" wrapText="1"/>
    </xf>
    <xf numFmtId="3" fontId="59" fillId="0" borderId="9" xfId="201" applyNumberFormat="1" applyFont="1" applyFill="1" applyBorder="1" applyAlignment="1">
      <alignment horizontal="center" wrapText="1"/>
    </xf>
    <xf numFmtId="0" fontId="52" fillId="0" borderId="16" xfId="201" applyNumberFormat="1" applyFont="1" applyFill="1" applyBorder="1"/>
    <xf numFmtId="0" fontId="52" fillId="0" borderId="7" xfId="201" applyNumberFormat="1" applyFont="1" applyFill="1" applyBorder="1"/>
    <xf numFmtId="0" fontId="52" fillId="0" borderId="7" xfId="201" applyNumberFormat="1" applyFont="1" applyFill="1" applyBorder="1" applyAlignment="1">
      <alignment horizontal="center"/>
    </xf>
    <xf numFmtId="0" fontId="52" fillId="0" borderId="9" xfId="201" applyNumberFormat="1" applyFont="1" applyFill="1" applyBorder="1" applyAlignment="1">
      <alignment horizontal="center"/>
    </xf>
    <xf numFmtId="3" fontId="52" fillId="0" borderId="9" xfId="201" applyNumberFormat="1" applyFont="1" applyFill="1" applyBorder="1" applyAlignment="1">
      <alignment horizontal="center" wrapText="1"/>
    </xf>
    <xf numFmtId="3" fontId="52" fillId="0" borderId="7" xfId="201" applyNumberFormat="1" applyFont="1" applyFill="1" applyBorder="1" applyAlignment="1">
      <alignment horizontal="center"/>
    </xf>
    <xf numFmtId="0" fontId="52" fillId="0" borderId="10" xfId="201" applyNumberFormat="1" applyFont="1" applyFill="1" applyBorder="1"/>
    <xf numFmtId="0" fontId="52" fillId="0" borderId="11" xfId="201" applyNumberFormat="1" applyFont="1" applyFill="1" applyBorder="1"/>
    <xf numFmtId="3" fontId="52" fillId="0" borderId="11" xfId="201" applyNumberFormat="1" applyFont="1" applyFill="1" applyBorder="1" applyAlignment="1"/>
    <xf numFmtId="174" fontId="52" fillId="0" borderId="10" xfId="209" applyFont="1" applyFill="1" applyBorder="1" applyAlignment="1"/>
    <xf numFmtId="174" fontId="52" fillId="0" borderId="0" xfId="209" applyFont="1" applyFill="1" applyBorder="1" applyAlignment="1"/>
    <xf numFmtId="174" fontId="52" fillId="14" borderId="0" xfId="209" applyFont="1" applyFill="1" applyBorder="1" applyAlignment="1"/>
    <xf numFmtId="0" fontId="52" fillId="14" borderId="0" xfId="59" applyNumberFormat="1" applyFont="1" applyFill="1" applyBorder="1" applyAlignment="1"/>
    <xf numFmtId="176" fontId="52" fillId="14" borderId="0" xfId="93" applyNumberFormat="1" applyFont="1" applyFill="1" applyBorder="1" applyAlignment="1"/>
    <xf numFmtId="43" fontId="52" fillId="0" borderId="11" xfId="59" applyFont="1" applyFill="1" applyBorder="1" applyAlignment="1"/>
    <xf numFmtId="0" fontId="52" fillId="14" borderId="0" xfId="59" applyNumberFormat="1" applyFont="1" applyFill="1" applyBorder="1" applyAlignment="1">
      <alignment horizontal="right"/>
    </xf>
    <xf numFmtId="174" fontId="52" fillId="0" borderId="10" xfId="201" applyFont="1" applyFill="1" applyBorder="1" applyAlignment="1"/>
    <xf numFmtId="174" fontId="52" fillId="0" borderId="17" xfId="201" applyFont="1" applyFill="1" applyBorder="1" applyAlignment="1"/>
    <xf numFmtId="175" fontId="52" fillId="0" borderId="0" xfId="59" applyNumberFormat="1" applyFont="1" applyFill="1" applyBorder="1" applyAlignment="1">
      <alignment horizontal="center"/>
    </xf>
    <xf numFmtId="1" fontId="52" fillId="0" borderId="0" xfId="59" applyNumberFormat="1" applyFont="1" applyFill="1" applyBorder="1" applyAlignment="1">
      <alignment horizontal="center"/>
    </xf>
    <xf numFmtId="174" fontId="52" fillId="0" borderId="8" xfId="201" applyFont="1" applyFill="1" applyBorder="1" applyAlignment="1"/>
    <xf numFmtId="174" fontId="52" fillId="0" borderId="0" xfId="201" applyFont="1" applyFill="1" applyBorder="1" applyAlignment="1">
      <alignment horizontal="center" vertical="top"/>
    </xf>
    <xf numFmtId="49" fontId="82" fillId="0" borderId="0" xfId="0" applyNumberFormat="1" applyFont="1" applyAlignment="1">
      <alignment horizontal="center"/>
    </xf>
    <xf numFmtId="3" fontId="82" fillId="0" borderId="0" xfId="211" applyNumberFormat="1" applyFont="1" applyAlignment="1"/>
    <xf numFmtId="3" fontId="52" fillId="0" borderId="0" xfId="211" applyNumberFormat="1" applyFont="1" applyAlignment="1">
      <alignment wrapText="1"/>
    </xf>
    <xf numFmtId="0" fontId="52" fillId="0" borderId="0" xfId="192" applyFont="1"/>
    <xf numFmtId="0" fontId="52" fillId="0" borderId="0" xfId="192" applyFont="1" applyAlignment="1">
      <alignment horizontal="center"/>
    </xf>
    <xf numFmtId="0" fontId="52" fillId="0" borderId="0" xfId="192" applyFont="1" applyFill="1" applyAlignment="1">
      <alignment horizontal="center"/>
    </xf>
    <xf numFmtId="0" fontId="52" fillId="0" borderId="3" xfId="192" applyFont="1" applyBorder="1"/>
    <xf numFmtId="0" fontId="52" fillId="0" borderId="0" xfId="192" applyFont="1" applyAlignment="1">
      <alignment horizontal="center" wrapText="1"/>
    </xf>
    <xf numFmtId="43" fontId="52" fillId="0" borderId="0" xfId="59" applyFont="1" applyFill="1"/>
    <xf numFmtId="43" fontId="52" fillId="0" borderId="0" xfId="192" applyNumberFormat="1" applyFont="1"/>
    <xf numFmtId="176" fontId="52" fillId="0" borderId="3" xfId="93" applyNumberFormat="1" applyFont="1" applyBorder="1"/>
    <xf numFmtId="0" fontId="52" fillId="0" borderId="0" xfId="192" applyFont="1" applyAlignment="1">
      <alignment horizontal="center" vertical="center" wrapText="1"/>
    </xf>
    <xf numFmtId="0" fontId="52" fillId="0" borderId="0" xfId="192" applyFont="1" applyFill="1" applyAlignment="1">
      <alignment horizontal="center" vertical="center" wrapText="1"/>
    </xf>
    <xf numFmtId="174" fontId="52" fillId="0" borderId="0" xfId="0" applyFont="1" applyAlignment="1">
      <alignment horizontal="center" vertical="center" wrapText="1"/>
    </xf>
    <xf numFmtId="0" fontId="52" fillId="0" borderId="0" xfId="192" applyFont="1" applyAlignment="1">
      <alignment wrapText="1"/>
    </xf>
    <xf numFmtId="0" fontId="81" fillId="0" borderId="0" xfId="192" applyFont="1"/>
    <xf numFmtId="0" fontId="52" fillId="0" borderId="0" xfId="192" applyFont="1" applyAlignment="1">
      <alignment horizontal="left" wrapText="1"/>
    </xf>
    <xf numFmtId="0" fontId="52" fillId="0" borderId="0" xfId="188" applyFont="1"/>
    <xf numFmtId="0" fontId="52" fillId="0" borderId="0" xfId="188" applyFont="1" applyAlignment="1">
      <alignment horizontal="right"/>
    </xf>
    <xf numFmtId="0" fontId="52" fillId="0" borderId="0" xfId="211" applyNumberFormat="1" applyFont="1" applyAlignment="1" applyProtection="1">
      <alignment horizontal="center"/>
      <protection locked="0"/>
    </xf>
    <xf numFmtId="0" fontId="52" fillId="0" borderId="0" xfId="211" applyNumberFormat="1" applyFont="1" applyFill="1" applyAlignment="1" applyProtection="1">
      <protection locked="0"/>
    </xf>
    <xf numFmtId="0" fontId="52" fillId="0" borderId="0" xfId="211" applyNumberFormat="1" applyFont="1" applyFill="1" applyProtection="1">
      <protection locked="0"/>
    </xf>
    <xf numFmtId="0" fontId="52" fillId="14" borderId="0" xfId="188" applyFont="1" applyFill="1"/>
    <xf numFmtId="0" fontId="52" fillId="14" borderId="0" xfId="211" applyNumberFormat="1" applyFont="1" applyFill="1"/>
    <xf numFmtId="0" fontId="52" fillId="0" borderId="0" xfId="211" applyNumberFormat="1" applyFont="1" applyProtection="1">
      <protection locked="0"/>
    </xf>
    <xf numFmtId="0" fontId="52" fillId="0" borderId="0" xfId="211" applyNumberFormat="1" applyFont="1"/>
    <xf numFmtId="0" fontId="90" fillId="0" borderId="0" xfId="211" applyNumberFormat="1" applyFont="1"/>
    <xf numFmtId="49" fontId="52" fillId="0" borderId="0" xfId="211" applyNumberFormat="1" applyFont="1" applyAlignment="1"/>
    <xf numFmtId="49" fontId="52" fillId="0" borderId="0" xfId="211" applyNumberFormat="1" applyFont="1" applyAlignment="1">
      <alignment horizontal="center"/>
    </xf>
    <xf numFmtId="0" fontId="52" fillId="0" borderId="0" xfId="211" applyNumberFormat="1" applyFont="1" applyAlignment="1">
      <alignment horizontal="center"/>
    </xf>
    <xf numFmtId="49" fontId="52" fillId="0" borderId="0" xfId="211" applyNumberFormat="1" applyFont="1"/>
    <xf numFmtId="3" fontId="52" fillId="0" borderId="0" xfId="211" applyNumberFormat="1" applyFont="1"/>
    <xf numFmtId="42" fontId="52" fillId="0" borderId="0" xfId="188" applyNumberFormat="1" applyFont="1"/>
    <xf numFmtId="0" fontId="52" fillId="0" borderId="0" xfId="211" applyNumberFormat="1" applyFont="1" applyFill="1"/>
    <xf numFmtId="0" fontId="52" fillId="0" borderId="8" xfId="211" applyNumberFormat="1" applyFont="1" applyBorder="1" applyAlignment="1" applyProtection="1">
      <alignment horizontal="centerContinuous"/>
      <protection locked="0"/>
    </xf>
    <xf numFmtId="43" fontId="52" fillId="0" borderId="0" xfId="59" applyFont="1" applyFill="1" applyAlignment="1"/>
    <xf numFmtId="3" fontId="52" fillId="0" borderId="0" xfId="211" applyNumberFormat="1" applyFont="1" applyFill="1" applyBorder="1"/>
    <xf numFmtId="3" fontId="52" fillId="0" borderId="0" xfId="211" applyNumberFormat="1" applyFont="1" applyAlignment="1">
      <alignment horizontal="left"/>
    </xf>
    <xf numFmtId="3" fontId="52" fillId="0" borderId="0" xfId="211" applyNumberFormat="1" applyFont="1" applyAlignment="1">
      <alignment horizontal="fill"/>
    </xf>
    <xf numFmtId="166" fontId="52" fillId="0" borderId="0" xfId="211" applyNumberFormat="1" applyFont="1" applyAlignment="1"/>
    <xf numFmtId="42" fontId="52" fillId="0" borderId="18" xfId="211" applyNumberFormat="1" applyFont="1" applyBorder="1" applyAlignment="1" applyProtection="1">
      <alignment horizontal="right"/>
      <protection locked="0"/>
    </xf>
    <xf numFmtId="170" fontId="83" fillId="0" borderId="0" xfId="0" applyNumberFormat="1" applyFont="1" applyAlignment="1"/>
    <xf numFmtId="174" fontId="83" fillId="0" borderId="0" xfId="0" applyFont="1" applyAlignment="1"/>
    <xf numFmtId="0" fontId="52" fillId="0" borderId="0" xfId="206" applyNumberFormat="1" applyFont="1" applyAlignment="1" applyProtection="1">
      <alignment horizontal="center"/>
      <protection locked="0"/>
    </xf>
    <xf numFmtId="0" fontId="52" fillId="0" borderId="0" xfId="206" applyNumberFormat="1" applyFont="1" applyAlignment="1"/>
    <xf numFmtId="0" fontId="52" fillId="0" borderId="0" xfId="206" applyNumberFormat="1" applyFont="1"/>
    <xf numFmtId="0" fontId="52" fillId="0" borderId="0" xfId="206" applyNumberFormat="1" applyFont="1" applyBorder="1" applyAlignment="1"/>
    <xf numFmtId="166" fontId="52" fillId="0" borderId="0" xfId="206" applyNumberFormat="1" applyFont="1" applyAlignment="1"/>
    <xf numFmtId="0" fontId="52" fillId="0" borderId="0" xfId="211" applyNumberFormat="1" applyFont="1" applyFill="1" applyBorder="1"/>
    <xf numFmtId="0" fontId="52" fillId="0" borderId="0" xfId="206" applyFont="1" applyAlignment="1"/>
    <xf numFmtId="3" fontId="52" fillId="0" borderId="0" xfId="206" applyNumberFormat="1" applyFont="1" applyAlignment="1"/>
    <xf numFmtId="42" fontId="52" fillId="0" borderId="18" xfId="206" applyNumberFormat="1" applyFont="1" applyBorder="1" applyAlignment="1" applyProtection="1">
      <alignment horizontal="right"/>
      <protection locked="0"/>
    </xf>
    <xf numFmtId="0" fontId="52" fillId="0" borderId="0" xfId="211" applyNumberFormat="1" applyFont="1" applyFill="1" applyBorder="1" applyAlignment="1" applyProtection="1">
      <alignment horizontal="center"/>
      <protection locked="0"/>
    </xf>
    <xf numFmtId="174" fontId="52" fillId="0" borderId="0" xfId="211" applyFont="1" applyFill="1" applyBorder="1" applyAlignment="1"/>
    <xf numFmtId="0" fontId="52" fillId="0" borderId="0" xfId="211" applyNumberFormat="1" applyFont="1" applyFill="1" applyBorder="1" applyProtection="1">
      <protection locked="0"/>
    </xf>
    <xf numFmtId="0" fontId="52" fillId="0" borderId="0" xfId="211" applyNumberFormat="1" applyFont="1" applyFill="1" applyBorder="1" applyAlignment="1"/>
    <xf numFmtId="0" fontId="52" fillId="0" borderId="0" xfId="211" applyNumberFormat="1" applyFont="1" applyFill="1" applyBorder="1" applyAlignment="1" applyProtection="1">
      <protection locked="0"/>
    </xf>
    <xf numFmtId="168" fontId="52" fillId="0" borderId="0" xfId="188" applyNumberFormat="1" applyFont="1" applyFill="1" applyBorder="1"/>
    <xf numFmtId="168" fontId="52" fillId="0" borderId="0" xfId="211" applyNumberFormat="1" applyFont="1" applyFill="1" applyBorder="1"/>
    <xf numFmtId="168" fontId="52" fillId="0" borderId="0" xfId="211" applyNumberFormat="1" applyFont="1" applyFill="1" applyBorder="1" applyAlignment="1">
      <alignment horizontal="center"/>
    </xf>
    <xf numFmtId="174" fontId="52" fillId="0" borderId="0" xfId="211" applyFont="1" applyFill="1" applyBorder="1" applyAlignment="1">
      <alignment horizontal="center"/>
    </xf>
    <xf numFmtId="0" fontId="52" fillId="0" borderId="0" xfId="211" applyNumberFormat="1" applyFont="1" applyFill="1" applyBorder="1" applyAlignment="1">
      <alignment horizontal="left"/>
    </xf>
    <xf numFmtId="173" fontId="52" fillId="0" borderId="0" xfId="188" applyNumberFormat="1" applyFont="1" applyFill="1" applyBorder="1" applyAlignment="1"/>
    <xf numFmtId="173" fontId="52" fillId="0" borderId="0" xfId="211" applyNumberFormat="1" applyFont="1" applyFill="1" applyBorder="1" applyProtection="1">
      <protection locked="0"/>
    </xf>
    <xf numFmtId="173" fontId="52" fillId="0" borderId="0" xfId="211" applyNumberFormat="1" applyFont="1" applyFill="1" applyProtection="1">
      <protection locked="0"/>
    </xf>
    <xf numFmtId="173" fontId="52" fillId="0" borderId="0" xfId="211" applyNumberFormat="1" applyFont="1" applyProtection="1">
      <protection locked="0"/>
    </xf>
    <xf numFmtId="169" fontId="52" fillId="0" borderId="0" xfId="211" applyNumberFormat="1" applyFont="1"/>
    <xf numFmtId="0" fontId="52" fillId="0" borderId="0" xfId="211" applyNumberFormat="1" applyFont="1" applyAlignment="1">
      <alignment horizontal="right"/>
    </xf>
    <xf numFmtId="0" fontId="81" fillId="0" borderId="0" xfId="211" applyNumberFormat="1" applyFont="1" applyAlignment="1"/>
    <xf numFmtId="3" fontId="59" fillId="0" borderId="0" xfId="211" applyNumberFormat="1" applyFont="1" applyAlignment="1">
      <alignment horizontal="center"/>
    </xf>
    <xf numFmtId="0" fontId="59" fillId="0" borderId="0" xfId="211" applyNumberFormat="1" applyFont="1" applyAlignment="1" applyProtection="1">
      <alignment horizontal="center"/>
      <protection locked="0"/>
    </xf>
    <xf numFmtId="174" fontId="59" fillId="0" borderId="0" xfId="211" applyFont="1" applyAlignment="1">
      <alignment horizontal="center"/>
    </xf>
    <xf numFmtId="3" fontId="59" fillId="0" borderId="0" xfId="211" applyNumberFormat="1" applyFont="1" applyAlignment="1"/>
    <xf numFmtId="0" fontId="59" fillId="0" borderId="0" xfId="211" applyNumberFormat="1" applyFont="1" applyAlignment="1"/>
    <xf numFmtId="175" fontId="52" fillId="14" borderId="0" xfId="59" applyNumberFormat="1" applyFont="1" applyFill="1" applyAlignment="1"/>
    <xf numFmtId="165" fontId="52" fillId="0" borderId="0" xfId="211" applyNumberFormat="1" applyFont="1" applyAlignment="1"/>
    <xf numFmtId="175" fontId="52" fillId="14" borderId="8" xfId="59" applyNumberFormat="1" applyFont="1" applyFill="1" applyBorder="1" applyAlignment="1"/>
    <xf numFmtId="175" fontId="52" fillId="0" borderId="8" xfId="59" applyNumberFormat="1" applyFont="1" applyBorder="1" applyAlignment="1"/>
    <xf numFmtId="43" fontId="52" fillId="0" borderId="0" xfId="59" applyFont="1" applyAlignment="1">
      <alignment horizontal="center"/>
    </xf>
    <xf numFmtId="164" fontId="52" fillId="0" borderId="0" xfId="211" applyNumberFormat="1" applyFont="1" applyAlignment="1">
      <alignment horizontal="center"/>
    </xf>
    <xf numFmtId="165" fontId="52" fillId="0" borderId="0" xfId="188" applyNumberFormat="1" applyFont="1" applyFill="1" applyAlignment="1">
      <alignment horizontal="right"/>
    </xf>
    <xf numFmtId="175" fontId="52" fillId="14" borderId="0" xfId="59" applyNumberFormat="1" applyFont="1" applyFill="1" applyBorder="1" applyAlignment="1"/>
    <xf numFmtId="185" fontId="52" fillId="0" borderId="0" xfId="59" applyNumberFormat="1" applyFont="1" applyAlignment="1"/>
    <xf numFmtId="3" fontId="52" fillId="0" borderId="0" xfId="206" applyNumberFormat="1" applyFont="1" applyBorder="1" applyAlignment="1"/>
    <xf numFmtId="3" fontId="52" fillId="0" borderId="0" xfId="206" applyNumberFormat="1" applyFont="1" applyFill="1" applyBorder="1" applyAlignment="1"/>
    <xf numFmtId="185" fontId="52" fillId="0" borderId="0" xfId="59" applyNumberFormat="1" applyFont="1" applyFill="1" applyBorder="1" applyAlignment="1"/>
    <xf numFmtId="0" fontId="52" fillId="0" borderId="0" xfId="206" applyFont="1" applyFill="1" applyBorder="1" applyAlignment="1"/>
    <xf numFmtId="3" fontId="52" fillId="0" borderId="0" xfId="206" applyNumberFormat="1" applyFont="1" applyFill="1" applyAlignment="1"/>
    <xf numFmtId="185" fontId="52" fillId="0" borderId="0" xfId="59" applyNumberFormat="1" applyFont="1" applyBorder="1" applyAlignment="1"/>
    <xf numFmtId="3" fontId="52" fillId="0" borderId="0" xfId="211" quotePrefix="1" applyNumberFormat="1" applyFont="1" applyAlignment="1">
      <alignment horizontal="left"/>
    </xf>
    <xf numFmtId="175" fontId="52" fillId="0" borderId="0" xfId="59" applyNumberFormat="1" applyFont="1" applyFill="1" applyAlignment="1"/>
    <xf numFmtId="3" fontId="52" fillId="0" borderId="0" xfId="188" applyNumberFormat="1" applyFont="1" applyFill="1" applyAlignment="1"/>
    <xf numFmtId="0" fontId="52" fillId="0" borderId="0" xfId="188" applyNumberFormat="1" applyFont="1"/>
    <xf numFmtId="175" fontId="52" fillId="0" borderId="18" xfId="59" applyNumberFormat="1" applyFont="1" applyBorder="1" applyAlignment="1"/>
    <xf numFmtId="164" fontId="52" fillId="0" borderId="0" xfId="188" applyNumberFormat="1" applyFont="1" applyAlignment="1">
      <alignment horizontal="center"/>
    </xf>
    <xf numFmtId="3" fontId="52" fillId="0" borderId="0" xfId="188" applyNumberFormat="1" applyFont="1" applyBorder="1" applyAlignment="1"/>
    <xf numFmtId="3" fontId="52" fillId="0" borderId="0" xfId="211" applyNumberFormat="1" applyFont="1" applyAlignment="1">
      <alignment horizontal="right"/>
    </xf>
    <xf numFmtId="0" fontId="52" fillId="0" borderId="0" xfId="206" applyNumberFormat="1" applyFont="1" applyFill="1" applyAlignment="1"/>
    <xf numFmtId="172" fontId="52" fillId="0" borderId="0" xfId="211" applyNumberFormat="1" applyFont="1" applyFill="1" applyAlignment="1">
      <alignment horizontal="left"/>
    </xf>
    <xf numFmtId="184" fontId="52" fillId="0" borderId="0" xfId="59" applyNumberFormat="1" applyFont="1" applyAlignment="1"/>
    <xf numFmtId="184" fontId="52" fillId="0" borderId="0" xfId="59" applyNumberFormat="1" applyFont="1" applyFill="1" applyAlignment="1"/>
    <xf numFmtId="184" fontId="52" fillId="0" borderId="0" xfId="59" applyNumberFormat="1" applyFont="1" applyFill="1" applyBorder="1" applyAlignment="1"/>
    <xf numFmtId="175" fontId="52" fillId="0" borderId="8" xfId="59" applyNumberFormat="1" applyFont="1" applyFill="1" applyBorder="1" applyAlignment="1"/>
    <xf numFmtId="0" fontId="52" fillId="0" borderId="0" xfId="211" applyNumberFormat="1" applyFont="1" applyAlignment="1">
      <alignment wrapText="1"/>
    </xf>
    <xf numFmtId="0" fontId="52" fillId="0" borderId="0" xfId="211" quotePrefix="1" applyNumberFormat="1" applyFont="1" applyAlignment="1">
      <alignment horizontal="left"/>
    </xf>
    <xf numFmtId="175" fontId="52" fillId="0" borderId="0" xfId="59" applyNumberFormat="1" applyFont="1" applyFill="1" applyAlignment="1">
      <alignment horizontal="right"/>
    </xf>
    <xf numFmtId="167" fontId="52" fillId="0" borderId="0" xfId="211" applyNumberFormat="1" applyFont="1" applyAlignment="1"/>
    <xf numFmtId="166" fontId="52" fillId="0" borderId="0" xfId="188" applyNumberFormat="1" applyFont="1" applyAlignment="1">
      <alignment horizontal="center"/>
    </xf>
    <xf numFmtId="164" fontId="52" fillId="0" borderId="0" xfId="211" applyNumberFormat="1" applyFont="1" applyAlignment="1" applyProtection="1">
      <alignment horizontal="left"/>
      <protection locked="0"/>
    </xf>
    <xf numFmtId="175" fontId="52" fillId="0" borderId="14" xfId="59" applyNumberFormat="1" applyFont="1" applyBorder="1" applyAlignment="1"/>
    <xf numFmtId="0" fontId="52" fillId="0" borderId="0" xfId="188" applyNumberFormat="1" applyFont="1" applyAlignment="1"/>
    <xf numFmtId="3" fontId="52" fillId="0" borderId="0" xfId="188" applyNumberFormat="1" applyFont="1" applyFill="1" applyBorder="1" applyAlignment="1"/>
    <xf numFmtId="174" fontId="52" fillId="0" borderId="0" xfId="211" applyFont="1" applyAlignment="1">
      <alignment horizontal="right"/>
    </xf>
    <xf numFmtId="0" fontId="82" fillId="0" borderId="0" xfId="211" applyNumberFormat="1" applyFont="1" applyAlignment="1" applyProtection="1">
      <alignment horizontal="center"/>
      <protection locked="0"/>
    </xf>
    <xf numFmtId="0" fontId="52" fillId="0" borderId="8" xfId="211" applyNumberFormat="1" applyFont="1" applyFill="1" applyBorder="1" applyProtection="1">
      <protection locked="0"/>
    </xf>
    <xf numFmtId="0" fontId="52" fillId="0" borderId="8" xfId="211" applyNumberFormat="1" applyFont="1" applyFill="1" applyBorder="1"/>
    <xf numFmtId="3" fontId="52" fillId="0" borderId="0" xfId="211" applyNumberFormat="1" applyFont="1" applyFill="1" applyAlignment="1">
      <alignment horizontal="center"/>
    </xf>
    <xf numFmtId="49" fontId="52" fillId="0" borderId="0" xfId="211" applyNumberFormat="1" applyFont="1" applyFill="1"/>
    <xf numFmtId="49" fontId="52" fillId="0" borderId="0" xfId="211" applyNumberFormat="1" applyFont="1" applyFill="1" applyAlignment="1"/>
    <xf numFmtId="49" fontId="52" fillId="0" borderId="0" xfId="211" applyNumberFormat="1" applyFont="1" applyFill="1" applyAlignment="1">
      <alignment horizontal="center"/>
    </xf>
    <xf numFmtId="184" fontId="52" fillId="0" borderId="0" xfId="59" applyNumberFormat="1" applyFont="1" applyFill="1" applyAlignment="1">
      <alignment horizontal="right"/>
    </xf>
    <xf numFmtId="3" fontId="52" fillId="0" borderId="8" xfId="211" applyNumberFormat="1" applyFont="1" applyBorder="1" applyAlignment="1"/>
    <xf numFmtId="43" fontId="52" fillId="0" borderId="0" xfId="59" applyNumberFormat="1" applyFont="1" applyAlignment="1"/>
    <xf numFmtId="4" fontId="52" fillId="0" borderId="0" xfId="211" applyNumberFormat="1" applyFont="1" applyAlignment="1"/>
    <xf numFmtId="3" fontId="52" fillId="0" borderId="0" xfId="188" applyNumberFormat="1" applyFont="1" applyBorder="1" applyAlignment="1">
      <alignment horizontal="center"/>
    </xf>
    <xf numFmtId="0" fontId="52" fillId="0" borderId="8" xfId="188" applyNumberFormat="1" applyFont="1" applyBorder="1" applyAlignment="1">
      <alignment horizontal="center"/>
    </xf>
    <xf numFmtId="0" fontId="52" fillId="0" borderId="0" xfId="188" applyNumberFormat="1" applyFont="1" applyAlignment="1">
      <alignment horizontal="center"/>
    </xf>
    <xf numFmtId="166" fontId="52" fillId="0" borderId="0" xfId="211" applyNumberFormat="1" applyFont="1" applyAlignment="1" applyProtection="1">
      <alignment horizontal="center"/>
      <protection locked="0"/>
    </xf>
    <xf numFmtId="185" fontId="52" fillId="0" borderId="0" xfId="59" applyNumberFormat="1" applyFont="1" applyAlignment="1">
      <alignment horizontal="center"/>
    </xf>
    <xf numFmtId="0" fontId="52" fillId="0" borderId="8" xfId="211" applyNumberFormat="1" applyFont="1" applyBorder="1" applyAlignment="1"/>
    <xf numFmtId="174" fontId="52" fillId="0" borderId="0" xfId="211" applyFont="1" applyFill="1" applyAlignment="1">
      <alignment horizontal="center"/>
    </xf>
    <xf numFmtId="3" fontId="52" fillId="0" borderId="0" xfId="211" quotePrefix="1" applyNumberFormat="1" applyFont="1" applyAlignment="1"/>
    <xf numFmtId="175" fontId="52" fillId="0" borderId="0" xfId="59" applyNumberFormat="1" applyFont="1" applyFill="1" applyAlignment="1">
      <alignment horizontal="center"/>
    </xf>
    <xf numFmtId="0" fontId="52" fillId="0" borderId="0" xfId="211" applyNumberFormat="1" applyFont="1" applyBorder="1" applyAlignment="1" applyProtection="1">
      <alignment horizontal="center"/>
      <protection locked="0"/>
    </xf>
    <xf numFmtId="0" fontId="87" fillId="0" borderId="0" xfId="211" applyNumberFormat="1" applyFont="1" applyProtection="1">
      <protection locked="0"/>
    </xf>
    <xf numFmtId="174" fontId="87" fillId="0" borderId="0" xfId="211" applyFont="1" applyAlignment="1"/>
    <xf numFmtId="174" fontId="52" fillId="0" borderId="0" xfId="211" applyFont="1" applyFill="1" applyAlignment="1" applyProtection="1"/>
    <xf numFmtId="179" fontId="52" fillId="14" borderId="0" xfId="59" applyNumberFormat="1" applyFont="1" applyFill="1" applyBorder="1" applyProtection="1">
      <protection locked="0"/>
    </xf>
    <xf numFmtId="38" fontId="52" fillId="0" borderId="0" xfId="211" applyNumberFormat="1" applyFont="1" applyAlignment="1" applyProtection="1"/>
    <xf numFmtId="174" fontId="52" fillId="0" borderId="8" xfId="211" applyFont="1" applyBorder="1" applyAlignment="1"/>
    <xf numFmtId="174" fontId="52" fillId="0" borderId="0" xfId="211" applyFont="1" applyBorder="1" applyAlignment="1"/>
    <xf numFmtId="0" fontId="52" fillId="0" borderId="0" xfId="211" applyNumberFormat="1" applyFont="1" applyBorder="1" applyProtection="1">
      <protection locked="0"/>
    </xf>
    <xf numFmtId="38" fontId="52" fillId="0" borderId="0" xfId="211" applyNumberFormat="1" applyFont="1" applyAlignment="1"/>
    <xf numFmtId="179" fontId="52" fillId="0" borderId="0" xfId="59" applyNumberFormat="1" applyFont="1" applyFill="1" applyBorder="1" applyProtection="1"/>
    <xf numFmtId="170" fontId="52" fillId="0" borderId="0" xfId="211" applyNumberFormat="1" applyFont="1" applyFill="1" applyBorder="1" applyProtection="1"/>
    <xf numFmtId="168" fontId="52" fillId="0" borderId="0" xfId="211" applyNumberFormat="1" applyFont="1" applyProtection="1">
      <protection locked="0"/>
    </xf>
    <xf numFmtId="175" fontId="52" fillId="14" borderId="0" xfId="59" applyNumberFormat="1" applyFont="1" applyFill="1" applyBorder="1" applyProtection="1"/>
    <xf numFmtId="1" fontId="52" fillId="0" borderId="0" xfId="211" applyNumberFormat="1" applyFont="1" applyFill="1" applyProtection="1"/>
    <xf numFmtId="1" fontId="52" fillId="0" borderId="0" xfId="211" applyNumberFormat="1" applyFont="1" applyFill="1" applyAlignment="1" applyProtection="1"/>
    <xf numFmtId="0" fontId="52" fillId="0" borderId="0" xfId="211" applyNumberFormat="1" applyFont="1" applyAlignment="1" applyProtection="1">
      <alignment horizontal="left"/>
      <protection locked="0"/>
    </xf>
    <xf numFmtId="175" fontId="52" fillId="14" borderId="0" xfId="59" applyNumberFormat="1" applyFont="1" applyFill="1" applyBorder="1" applyAlignment="1" applyProtection="1">
      <protection locked="0"/>
    </xf>
    <xf numFmtId="3" fontId="52" fillId="0" borderId="0" xfId="211" applyNumberFormat="1" applyFont="1" applyAlignment="1" applyProtection="1"/>
    <xf numFmtId="0" fontId="52" fillId="0" borderId="8" xfId="188" applyNumberFormat="1" applyFont="1" applyBorder="1" applyAlignment="1">
      <alignment horizontal="left" vertical="center" wrapText="1"/>
    </xf>
    <xf numFmtId="3" fontId="52" fillId="0" borderId="0" xfId="211" applyNumberFormat="1" applyFont="1" applyFill="1" applyAlignment="1" applyProtection="1">
      <alignment horizontal="right"/>
      <protection locked="0"/>
    </xf>
    <xf numFmtId="175" fontId="52" fillId="0" borderId="0" xfId="59" applyNumberFormat="1" applyFont="1" applyFill="1" applyBorder="1" applyAlignment="1" applyProtection="1"/>
    <xf numFmtId="3" fontId="52" fillId="0" borderId="0" xfId="211" applyNumberFormat="1" applyFont="1" applyFill="1" applyAlignment="1" applyProtection="1"/>
    <xf numFmtId="174" fontId="52" fillId="0" borderId="0" xfId="211" applyNumberFormat="1" applyFont="1" applyAlignment="1" applyProtection="1">
      <protection locked="0"/>
    </xf>
    <xf numFmtId="170" fontId="52" fillId="0" borderId="0" xfId="211" applyNumberFormat="1" applyFont="1" applyFill="1" applyBorder="1" applyAlignment="1" applyProtection="1"/>
    <xf numFmtId="170" fontId="52" fillId="0" borderId="0" xfId="211" applyNumberFormat="1" applyFont="1" applyAlignment="1" applyProtection="1">
      <alignment horizontal="right"/>
      <protection locked="0"/>
    </xf>
    <xf numFmtId="170" fontId="52" fillId="0" borderId="0" xfId="211" applyNumberFormat="1" applyFont="1" applyProtection="1">
      <protection locked="0"/>
    </xf>
    <xf numFmtId="0" fontId="52" fillId="0" borderId="0" xfId="211" applyNumberFormat="1" applyFont="1" applyAlignment="1" applyProtection="1">
      <alignment horizontal="left" indent="8"/>
      <protection locked="0"/>
    </xf>
    <xf numFmtId="3" fontId="52" fillId="0" borderId="0" xfId="211" applyNumberFormat="1" applyFont="1" applyAlignment="1">
      <alignment vertical="top" wrapText="1"/>
    </xf>
    <xf numFmtId="0" fontId="52" fillId="0" borderId="0" xfId="211" applyNumberFormat="1" applyFont="1" applyAlignment="1" applyProtection="1">
      <alignment vertical="top" wrapText="1"/>
      <protection locked="0"/>
    </xf>
    <xf numFmtId="174" fontId="52" fillId="0" borderId="0" xfId="0" applyFont="1" applyAlignment="1">
      <alignment horizontal="left"/>
    </xf>
    <xf numFmtId="177" fontId="59" fillId="0" borderId="0" xfId="201" quotePrefix="1" applyNumberFormat="1" applyFont="1" applyFill="1" applyBorder="1" applyAlignment="1">
      <alignment horizontal="center"/>
    </xf>
    <xf numFmtId="174" fontId="52" fillId="0" borderId="0" xfId="211" applyFont="1" applyAlignment="1">
      <alignment horizontal="center"/>
    </xf>
    <xf numFmtId="174" fontId="52" fillId="0" borderId="0" xfId="201" applyFont="1" applyFill="1" applyBorder="1" applyAlignment="1">
      <alignment horizontal="left"/>
    </xf>
    <xf numFmtId="10" fontId="52" fillId="0" borderId="0" xfId="266" applyNumberFormat="1" applyFont="1" applyAlignment="1"/>
    <xf numFmtId="2" fontId="52" fillId="0" borderId="0" xfId="0" applyNumberFormat="1" applyFont="1" applyAlignment="1">
      <alignment horizontal="center"/>
    </xf>
    <xf numFmtId="2" fontId="52" fillId="0" borderId="0" xfId="0" applyNumberFormat="1" applyFont="1" applyAlignment="1"/>
    <xf numFmtId="0" fontId="52" fillId="0" borderId="0" xfId="0" applyNumberFormat="1" applyFont="1" applyAlignment="1"/>
    <xf numFmtId="10" fontId="52" fillId="0" borderId="0" xfId="266" applyNumberFormat="1" applyFont="1" applyAlignment="1">
      <alignment horizontal="center"/>
    </xf>
    <xf numFmtId="0" fontId="52" fillId="0" borderId="0" xfId="187" applyFont="1" applyFill="1" applyBorder="1" applyAlignment="1">
      <alignment horizontal="center"/>
    </xf>
    <xf numFmtId="174" fontId="52" fillId="0" borderId="0" xfId="0" applyFont="1"/>
    <xf numFmtId="174" fontId="52" fillId="0" borderId="0" xfId="0" applyFont="1" applyFill="1" applyAlignment="1"/>
    <xf numFmtId="174" fontId="52" fillId="0" borderId="0" xfId="0" applyFont="1" applyFill="1"/>
    <xf numFmtId="174" fontId="52" fillId="0" borderId="0" xfId="0" applyFont="1" applyFill="1" applyBorder="1"/>
    <xf numFmtId="176" fontId="52" fillId="0" borderId="0" xfId="93" applyNumberFormat="1" applyFont="1" applyFill="1" applyBorder="1"/>
    <xf numFmtId="174" fontId="52" fillId="0" borderId="1" xfId="0" applyFont="1" applyFill="1" applyBorder="1"/>
    <xf numFmtId="176" fontId="52" fillId="0" borderId="1" xfId="93" applyNumberFormat="1" applyFont="1" applyFill="1" applyBorder="1"/>
    <xf numFmtId="174" fontId="52" fillId="0" borderId="0" xfId="0" applyFont="1" applyAlignment="1">
      <alignment horizontal="center"/>
    </xf>
    <xf numFmtId="0" fontId="52" fillId="0" borderId="0" xfId="212" applyFont="1" applyFill="1"/>
    <xf numFmtId="174" fontId="52" fillId="0" borderId="0" xfId="0" applyFont="1" applyAlignment="1">
      <alignment horizontal="right"/>
    </xf>
    <xf numFmtId="174" fontId="14" fillId="0" borderId="0" xfId="201" applyFont="1" applyAlignment="1"/>
    <xf numFmtId="174" fontId="19" fillId="0" borderId="0" xfId="201" applyFont="1" applyAlignment="1"/>
    <xf numFmtId="174" fontId="19" fillId="0" borderId="0" xfId="201" quotePrefix="1" applyFont="1" applyAlignment="1">
      <alignment horizontal="left"/>
    </xf>
    <xf numFmtId="174" fontId="92" fillId="0" borderId="0" xfId="201" quotePrefix="1" applyFont="1" applyAlignment="1">
      <alignment horizontal="left"/>
    </xf>
    <xf numFmtId="174" fontId="19" fillId="0" borderId="0" xfId="201" quotePrefix="1" applyFont="1" applyBorder="1" applyAlignment="1">
      <alignment horizontal="left"/>
    </xf>
    <xf numFmtId="174" fontId="19" fillId="0" borderId="0" xfId="201" applyFont="1" applyBorder="1" applyAlignment="1"/>
    <xf numFmtId="0" fontId="52" fillId="0" borderId="0" xfId="0" applyNumberFormat="1" applyFont="1" applyAlignment="1">
      <alignment horizontal="center"/>
    </xf>
    <xf numFmtId="0" fontId="52" fillId="0" borderId="0" xfId="0" applyNumberFormat="1" applyFont="1" applyAlignment="1">
      <alignment horizontal="center" wrapText="1"/>
    </xf>
    <xf numFmtId="0" fontId="81" fillId="0" borderId="0" xfId="0" applyNumberFormat="1" applyFont="1" applyAlignment="1">
      <alignment horizontal="center"/>
    </xf>
    <xf numFmtId="174" fontId="81" fillId="0" borderId="0" xfId="0" applyFont="1" applyAlignment="1">
      <alignment horizontal="center"/>
    </xf>
    <xf numFmtId="44" fontId="81" fillId="0" borderId="0" xfId="0" applyNumberFormat="1" applyFont="1" applyBorder="1" applyAlignment="1"/>
    <xf numFmtId="0" fontId="52" fillId="0" borderId="0" xfId="211" applyNumberFormat="1" applyFont="1" applyFill="1" applyAlignment="1" applyProtection="1">
      <alignment vertical="top" wrapText="1"/>
      <protection locked="0"/>
    </xf>
    <xf numFmtId="0" fontId="52" fillId="0" borderId="23" xfId="201" applyNumberFormat="1" applyFont="1" applyFill="1" applyBorder="1"/>
    <xf numFmtId="0" fontId="52" fillId="0" borderId="7" xfId="201" applyNumberFormat="1" applyFont="1" applyFill="1" applyBorder="1" applyAlignment="1">
      <alignment horizontal="center" wrapText="1"/>
    </xf>
    <xf numFmtId="175" fontId="0" fillId="0" borderId="0" xfId="59" applyNumberFormat="1" applyFont="1" applyAlignment="1"/>
    <xf numFmtId="0" fontId="19" fillId="0" borderId="0" xfId="201" applyNumberFormat="1" applyFont="1" applyFill="1" applyBorder="1" applyAlignment="1" applyProtection="1">
      <protection locked="0"/>
    </xf>
    <xf numFmtId="0" fontId="19" fillId="0" borderId="0" xfId="201" applyNumberFormat="1" applyFont="1" applyFill="1" applyBorder="1" applyAlignment="1" applyProtection="1">
      <alignment horizontal="center"/>
      <protection locked="0"/>
    </xf>
    <xf numFmtId="3" fontId="19" fillId="0" borderId="0" xfId="201" applyNumberFormat="1" applyFont="1" applyFill="1" applyBorder="1" applyAlignment="1"/>
    <xf numFmtId="0" fontId="19" fillId="0" borderId="0" xfId="201" applyNumberFormat="1" applyFont="1" applyFill="1" applyBorder="1" applyProtection="1">
      <protection locked="0"/>
    </xf>
    <xf numFmtId="174" fontId="32" fillId="0" borderId="0" xfId="201" applyFill="1" applyBorder="1" applyAlignment="1"/>
    <xf numFmtId="0" fontId="19" fillId="0" borderId="0" xfId="201" applyNumberFormat="1" applyFont="1" applyFill="1" applyBorder="1"/>
    <xf numFmtId="174" fontId="42" fillId="0" borderId="0" xfId="0" applyFont="1" applyAlignment="1"/>
    <xf numFmtId="43" fontId="42" fillId="0" borderId="0" xfId="59" applyFont="1" applyAlignment="1"/>
    <xf numFmtId="175" fontId="42" fillId="0" borderId="0" xfId="59" applyNumberFormat="1" applyFont="1" applyAlignment="1" applyProtection="1">
      <alignment horizontal="center"/>
      <protection locked="0"/>
    </xf>
    <xf numFmtId="0" fontId="42" fillId="0" borderId="0" xfId="211" applyNumberFormat="1" applyFont="1" applyAlignment="1" applyProtection="1">
      <protection locked="0"/>
    </xf>
    <xf numFmtId="3" fontId="42" fillId="0" borderId="0" xfId="211" applyNumberFormat="1" applyFont="1" applyAlignment="1"/>
    <xf numFmtId="3" fontId="42" fillId="0" borderId="8" xfId="211" applyNumberFormat="1" applyFont="1" applyBorder="1" applyAlignment="1">
      <alignment horizontal="center"/>
    </xf>
    <xf numFmtId="170" fontId="42" fillId="0" borderId="0" xfId="0" applyNumberFormat="1" applyFont="1" applyAlignment="1"/>
    <xf numFmtId="0" fontId="42" fillId="0" borderId="0" xfId="211" applyNumberFormat="1" applyFont="1" applyAlignment="1"/>
    <xf numFmtId="3" fontId="42" fillId="0" borderId="0" xfId="211" applyNumberFormat="1" applyFont="1" applyAlignment="1">
      <alignment horizontal="center"/>
    </xf>
    <xf numFmtId="0" fontId="42" fillId="0" borderId="8" xfId="211" applyNumberFormat="1" applyFont="1" applyBorder="1" applyAlignment="1" applyProtection="1">
      <alignment horizontal="center"/>
      <protection locked="0"/>
    </xf>
    <xf numFmtId="174" fontId="42" fillId="0" borderId="0" xfId="211" applyFont="1" applyFill="1" applyAlignment="1"/>
    <xf numFmtId="43" fontId="42" fillId="14" borderId="0" xfId="59" applyFont="1" applyFill="1" applyAlignment="1">
      <alignment horizontal="center"/>
    </xf>
    <xf numFmtId="174" fontId="42" fillId="0" borderId="0" xfId="211" applyFont="1" applyAlignment="1"/>
    <xf numFmtId="43" fontId="42" fillId="0" borderId="8" xfId="59" applyFont="1" applyBorder="1" applyAlignment="1">
      <alignment horizontal="center"/>
    </xf>
    <xf numFmtId="43" fontId="42" fillId="0" borderId="0" xfId="59" applyFont="1" applyFill="1" applyAlignment="1">
      <alignment horizontal="center"/>
    </xf>
    <xf numFmtId="3" fontId="42" fillId="0" borderId="0" xfId="211" applyNumberFormat="1" applyFont="1" applyFill="1" applyAlignment="1"/>
    <xf numFmtId="166" fontId="42" fillId="0" borderId="0" xfId="211" applyNumberFormat="1" applyFont="1" applyAlignment="1">
      <alignment horizontal="center"/>
    </xf>
    <xf numFmtId="164" fontId="42" fillId="0" borderId="0" xfId="211" applyNumberFormat="1" applyFont="1" applyAlignment="1">
      <alignment horizontal="left"/>
    </xf>
    <xf numFmtId="0" fontId="42" fillId="0" borderId="0" xfId="211" applyNumberFormat="1" applyFont="1" applyFill="1" applyAlignment="1"/>
    <xf numFmtId="164" fontId="42" fillId="0" borderId="0" xfId="211" applyNumberFormat="1" applyFont="1" applyFill="1" applyAlignment="1">
      <alignment horizontal="left"/>
    </xf>
    <xf numFmtId="43" fontId="42" fillId="0" borderId="0" xfId="59" applyFont="1" applyFill="1" applyAlignment="1">
      <alignment horizontal="right"/>
    </xf>
    <xf numFmtId="175" fontId="42" fillId="0" borderId="0" xfId="59" applyNumberFormat="1" applyFont="1" applyBorder="1" applyAlignment="1"/>
    <xf numFmtId="10" fontId="42" fillId="0" borderId="0" xfId="211" applyNumberFormat="1" applyFont="1" applyFill="1" applyAlignment="1">
      <alignment horizontal="left"/>
    </xf>
    <xf numFmtId="3" fontId="42" fillId="0" borderId="0" xfId="188" applyNumberFormat="1" applyFont="1" applyAlignment="1"/>
    <xf numFmtId="166" fontId="42" fillId="0" borderId="0" xfId="188" applyNumberFormat="1" applyFont="1" applyAlignment="1"/>
    <xf numFmtId="0" fontId="42" fillId="0" borderId="0" xfId="188" applyFont="1" applyAlignment="1"/>
    <xf numFmtId="164" fontId="42" fillId="0" borderId="0" xfId="211" applyNumberFormat="1" applyFont="1" applyFill="1" applyAlignment="1" applyProtection="1">
      <alignment horizontal="left"/>
      <protection locked="0"/>
    </xf>
    <xf numFmtId="43" fontId="42" fillId="0" borderId="1" xfId="59" applyFont="1" applyBorder="1" applyAlignment="1"/>
    <xf numFmtId="0" fontId="52" fillId="0" borderId="0" xfId="212" applyFont="1" applyAlignment="1">
      <alignment horizontal="center"/>
    </xf>
    <xf numFmtId="0" fontId="52" fillId="0" borderId="0" xfId="212" applyFont="1" applyAlignment="1">
      <alignment horizontal="center" wrapText="1"/>
    </xf>
    <xf numFmtId="0" fontId="52" fillId="0" borderId="0" xfId="206" applyFont="1" applyFill="1" applyBorder="1" applyAlignment="1">
      <alignment horizontal="center" wrapText="1"/>
    </xf>
    <xf numFmtId="43" fontId="52" fillId="14" borderId="0" xfId="59" applyFont="1" applyFill="1"/>
    <xf numFmtId="49" fontId="52" fillId="0" borderId="0" xfId="0" applyNumberFormat="1" applyFont="1" applyAlignment="1">
      <alignment horizontal="center"/>
    </xf>
    <xf numFmtId="0" fontId="52" fillId="0" borderId="0" xfId="192" applyFont="1" applyFill="1" applyAlignment="1">
      <alignment horizontal="center" wrapText="1"/>
    </xf>
    <xf numFmtId="0" fontId="52" fillId="0" borderId="0" xfId="211" applyNumberFormat="1" applyFont="1" applyFill="1" applyAlignment="1" applyProtection="1">
      <alignment vertical="top"/>
      <protection locked="0"/>
    </xf>
    <xf numFmtId="174" fontId="52" fillId="0" borderId="0" xfId="211" applyFont="1" applyFill="1" applyAlignment="1">
      <alignment vertical="top" wrapText="1"/>
    </xf>
    <xf numFmtId="0" fontId="52" fillId="0" borderId="0" xfId="188" applyFont="1" applyFill="1" applyAlignment="1">
      <alignment vertical="top" wrapText="1"/>
    </xf>
    <xf numFmtId="0" fontId="52" fillId="0" borderId="0" xfId="188" applyNumberFormat="1" applyFont="1" applyAlignment="1">
      <alignment vertical="top"/>
    </xf>
    <xf numFmtId="0" fontId="52" fillId="0" borderId="0" xfId="211" applyNumberFormat="1" applyFont="1" applyAlignment="1" applyProtection="1">
      <alignment vertical="top"/>
      <protection locked="0"/>
    </xf>
    <xf numFmtId="170" fontId="52" fillId="0" borderId="0" xfId="211" applyNumberFormat="1" applyFont="1" applyFill="1" applyBorder="1" applyAlignment="1" applyProtection="1">
      <alignment vertical="top"/>
    </xf>
    <xf numFmtId="3" fontId="52" fillId="0" borderId="0" xfId="211" applyNumberFormat="1" applyFont="1" applyAlignment="1" applyProtection="1">
      <alignment vertical="top"/>
    </xf>
    <xf numFmtId="3" fontId="52" fillId="0" borderId="0" xfId="211" applyNumberFormat="1" applyFont="1" applyFill="1" applyAlignment="1" applyProtection="1">
      <alignment vertical="top"/>
    </xf>
    <xf numFmtId="174" fontId="52" fillId="0" borderId="0" xfId="0" applyFont="1" applyAlignment="1">
      <alignment vertical="top"/>
    </xf>
    <xf numFmtId="0" fontId="12" fillId="0" borderId="0" xfId="187" applyFont="1" applyBorder="1"/>
    <xf numFmtId="0" fontId="12" fillId="0" borderId="19" xfId="187" applyFont="1" applyBorder="1" applyAlignment="1">
      <alignment horizontal="center"/>
    </xf>
    <xf numFmtId="0" fontId="12" fillId="0" borderId="0" xfId="187" applyFont="1" applyBorder="1" applyAlignment="1">
      <alignment horizontal="center"/>
    </xf>
    <xf numFmtId="0" fontId="12" fillId="0" borderId="0" xfId="187" applyFont="1" applyBorder="1" applyAlignment="1"/>
    <xf numFmtId="0" fontId="93" fillId="0" borderId="0" xfId="187" applyFont="1" applyBorder="1" applyAlignment="1">
      <alignment horizontal="left"/>
    </xf>
    <xf numFmtId="1" fontId="52" fillId="0" borderId="0" xfId="0" applyNumberFormat="1" applyFont="1" applyFill="1" applyAlignment="1">
      <alignment horizontal="center"/>
    </xf>
    <xf numFmtId="49" fontId="52" fillId="0" borderId="0" xfId="0" applyNumberFormat="1" applyFont="1" applyFill="1" applyAlignment="1">
      <alignment horizontal="center"/>
    </xf>
    <xf numFmtId="0" fontId="52" fillId="0" borderId="0" xfId="212" applyFont="1" applyFill="1" applyAlignment="1">
      <alignment horizontal="center"/>
    </xf>
    <xf numFmtId="0" fontId="52" fillId="0" borderId="0" xfId="212" applyFont="1" applyFill="1" applyAlignment="1">
      <alignment horizontal="center" wrapText="1"/>
    </xf>
    <xf numFmtId="175" fontId="42" fillId="0" borderId="0" xfId="59" applyNumberFormat="1" applyFont="1" applyAlignment="1"/>
    <xf numFmtId="174" fontId="94" fillId="0" borderId="0" xfId="0" applyFont="1" applyAlignment="1"/>
    <xf numFmtId="0" fontId="37" fillId="0" borderId="0" xfId="185" applyFont="1" applyAlignment="1">
      <alignment horizontal="center"/>
    </xf>
    <xf numFmtId="175" fontId="52" fillId="0" borderId="0" xfId="59" applyNumberFormat="1" applyFont="1" applyAlignment="1">
      <alignment horizontal="right"/>
    </xf>
    <xf numFmtId="175" fontId="52" fillId="0" borderId="8" xfId="59" applyNumberFormat="1" applyFont="1" applyBorder="1" applyAlignment="1">
      <alignment horizontal="right"/>
    </xf>
    <xf numFmtId="43" fontId="42" fillId="0" borderId="0" xfId="59" applyFont="1" applyAlignment="1">
      <alignment horizontal="right"/>
    </xf>
    <xf numFmtId="174" fontId="52" fillId="0" borderId="0" xfId="0" applyFont="1" applyFill="1" applyAlignment="1">
      <alignment horizontal="center"/>
    </xf>
    <xf numFmtId="174" fontId="19" fillId="0" borderId="0" xfId="201" applyFont="1" applyAlignment="1">
      <alignment horizontal="center"/>
    </xf>
    <xf numFmtId="174" fontId="0" fillId="0" borderId="0" xfId="0" applyFont="1" applyAlignment="1">
      <alignment horizontal="center"/>
    </xf>
    <xf numFmtId="0" fontId="19" fillId="0" borderId="0" xfId="201" applyNumberFormat="1" applyFont="1" applyFill="1" applyBorder="1" applyAlignment="1">
      <alignment horizontal="center"/>
    </xf>
    <xf numFmtId="175" fontId="52" fillId="0" borderId="11" xfId="59" applyNumberFormat="1" applyFont="1" applyFill="1" applyBorder="1" applyAlignment="1"/>
    <xf numFmtId="175" fontId="52" fillId="0" borderId="15" xfId="59" applyNumberFormat="1" applyFont="1" applyFill="1" applyBorder="1" applyAlignment="1"/>
    <xf numFmtId="184" fontId="19" fillId="0" borderId="0" xfId="59" applyNumberFormat="1" applyFont="1" applyFill="1" applyAlignment="1">
      <alignment horizontal="right"/>
    </xf>
    <xf numFmtId="43" fontId="52" fillId="0" borderId="0" xfId="59" applyFont="1" applyAlignment="1">
      <alignment horizontal="fill"/>
    </xf>
    <xf numFmtId="0" fontId="52" fillId="0" borderId="0" xfId="188" applyNumberFormat="1" applyFont="1" applyFill="1" applyAlignment="1">
      <alignment vertical="top"/>
    </xf>
    <xf numFmtId="179" fontId="52" fillId="0" borderId="8" xfId="59" applyNumberFormat="1" applyFont="1" applyFill="1" applyBorder="1" applyProtection="1">
      <protection locked="0"/>
    </xf>
    <xf numFmtId="175" fontId="52" fillId="0" borderId="8" xfId="59" applyNumberFormat="1" applyFont="1" applyFill="1" applyBorder="1" applyAlignment="1" applyProtection="1">
      <protection locked="0"/>
    </xf>
    <xf numFmtId="49" fontId="52" fillId="0" borderId="0" xfId="0" applyNumberFormat="1" applyFont="1" applyAlignment="1">
      <alignment horizontal="center" vertical="center" wrapText="1"/>
    </xf>
    <xf numFmtId="174" fontId="12" fillId="0" borderId="0" xfId="201" applyFont="1" applyFill="1" applyBorder="1" applyAlignment="1"/>
    <xf numFmtId="174" fontId="12" fillId="0" borderId="8" xfId="201" applyFont="1" applyFill="1" applyBorder="1" applyAlignment="1"/>
    <xf numFmtId="174" fontId="12" fillId="0" borderId="0" xfId="201" applyFont="1" applyFill="1" applyBorder="1" applyAlignment="1">
      <alignment horizontal="center" vertical="top"/>
    </xf>
    <xf numFmtId="3" fontId="52" fillId="0" borderId="0" xfId="211" applyNumberFormat="1" applyFont="1" applyFill="1" applyBorder="1" applyAlignment="1">
      <alignment horizontal="center"/>
    </xf>
    <xf numFmtId="3" fontId="52" fillId="0" borderId="0" xfId="211" applyNumberFormat="1" applyFont="1" applyBorder="1" applyAlignment="1">
      <alignment horizontal="center"/>
    </xf>
    <xf numFmtId="3" fontId="42" fillId="0" borderId="0" xfId="0" applyNumberFormat="1" applyFont="1" applyAlignment="1"/>
    <xf numFmtId="3" fontId="42" fillId="0" borderId="8" xfId="0" applyNumberFormat="1" applyFont="1" applyBorder="1" applyAlignment="1">
      <alignment horizontal="center"/>
    </xf>
    <xf numFmtId="3" fontId="42" fillId="0" borderId="0" xfId="0" applyNumberFormat="1" applyFont="1" applyFill="1" applyAlignment="1"/>
    <xf numFmtId="0" fontId="42" fillId="0" borderId="0" xfId="0" applyNumberFormat="1" applyFont="1" applyProtection="1">
      <protection locked="0"/>
    </xf>
    <xf numFmtId="3" fontId="42" fillId="0" borderId="0" xfId="0" applyNumberFormat="1" applyFont="1" applyAlignment="1">
      <alignment horizontal="center"/>
    </xf>
    <xf numFmtId="3" fontId="52" fillId="0" borderId="0" xfId="188" applyNumberFormat="1" applyFont="1" applyAlignment="1">
      <alignment wrapText="1"/>
    </xf>
    <xf numFmtId="174" fontId="98" fillId="0" borderId="0" xfId="201" applyFont="1" applyFill="1" applyBorder="1" applyAlignment="1"/>
    <xf numFmtId="175" fontId="0" fillId="0" borderId="0" xfId="59" applyNumberFormat="1" applyFont="1" applyAlignment="1">
      <alignment horizontal="center"/>
    </xf>
    <xf numFmtId="1" fontId="19" fillId="0" borderId="0" xfId="201" applyNumberFormat="1" applyFont="1" applyAlignment="1">
      <alignment horizontal="left"/>
    </xf>
    <xf numFmtId="174" fontId="19" fillId="0" borderId="0" xfId="201" applyFont="1" applyAlignment="1">
      <alignment horizontal="left"/>
    </xf>
    <xf numFmtId="174" fontId="42" fillId="0" borderId="0" xfId="211" applyFont="1" applyFill="1" applyAlignment="1">
      <alignment wrapText="1"/>
    </xf>
    <xf numFmtId="175" fontId="42" fillId="0" borderId="0" xfId="59" applyNumberFormat="1" applyFont="1" applyAlignment="1">
      <alignment horizontal="left" indent="2"/>
    </xf>
    <xf numFmtId="184" fontId="42" fillId="0" borderId="0" xfId="59" applyNumberFormat="1" applyFont="1" applyAlignment="1"/>
    <xf numFmtId="0" fontId="42" fillId="0" borderId="0" xfId="201" applyNumberFormat="1" applyFont="1" applyFill="1" applyAlignment="1">
      <alignment horizontal="right"/>
    </xf>
    <xf numFmtId="43" fontId="42" fillId="0" borderId="1" xfId="59" applyFont="1" applyBorder="1" applyAlignment="1">
      <alignment horizontal="right"/>
    </xf>
    <xf numFmtId="0" fontId="81" fillId="0" borderId="0" xfId="192" applyFont="1" applyFill="1" applyBorder="1" applyAlignment="1">
      <alignment horizontal="center" vertical="center" wrapText="1"/>
    </xf>
    <xf numFmtId="0" fontId="81" fillId="0" borderId="0" xfId="192" applyFont="1" applyFill="1" applyBorder="1" applyAlignment="1">
      <alignment horizontal="center"/>
    </xf>
    <xf numFmtId="174" fontId="82" fillId="0" borderId="0" xfId="0" applyFont="1" applyFill="1" applyBorder="1" applyAlignment="1">
      <alignment horizontal="center"/>
    </xf>
    <xf numFmtId="43" fontId="89" fillId="0" borderId="0" xfId="59" applyFont="1" applyFill="1" applyBorder="1"/>
    <xf numFmtId="176" fontId="81" fillId="0" borderId="0" xfId="93" applyNumberFormat="1" applyFont="1" applyFill="1" applyBorder="1"/>
    <xf numFmtId="0" fontId="81" fillId="0" borderId="0" xfId="192" applyFont="1" applyFill="1" applyBorder="1"/>
    <xf numFmtId="174" fontId="52" fillId="0" borderId="0" xfId="0" applyFont="1" applyFill="1" applyBorder="1" applyAlignment="1"/>
    <xf numFmtId="0" fontId="52" fillId="0" borderId="0" xfId="208" applyNumberFormat="1" applyFont="1" applyFill="1" applyBorder="1" applyAlignment="1" applyProtection="1">
      <alignment horizontal="center"/>
      <protection locked="0"/>
    </xf>
    <xf numFmtId="175" fontId="52" fillId="0" borderId="8" xfId="59" applyNumberFormat="1" applyFont="1" applyFill="1" applyBorder="1" applyAlignment="1">
      <alignment horizontal="center"/>
    </xf>
    <xf numFmtId="0" fontId="52" fillId="0" borderId="20" xfId="201" applyNumberFormat="1" applyFont="1" applyFill="1" applyBorder="1"/>
    <xf numFmtId="175" fontId="52" fillId="14" borderId="10" xfId="59" applyNumberFormat="1" applyFont="1" applyFill="1" applyBorder="1" applyAlignment="1"/>
    <xf numFmtId="0" fontId="52" fillId="0" borderId="9" xfId="201" applyNumberFormat="1" applyFont="1" applyFill="1" applyBorder="1" applyAlignment="1">
      <alignment horizontal="center" wrapText="1"/>
    </xf>
    <xf numFmtId="41" fontId="52" fillId="15" borderId="0" xfId="212" applyNumberFormat="1" applyFont="1" applyFill="1"/>
    <xf numFmtId="43" fontId="42" fillId="14" borderId="0" xfId="59" applyFont="1" applyFill="1" applyAlignment="1"/>
    <xf numFmtId="175" fontId="42" fillId="14" borderId="0" xfId="59" applyNumberFormat="1" applyFont="1" applyFill="1" applyAlignment="1"/>
    <xf numFmtId="175" fontId="42" fillId="0" borderId="0" xfId="59" applyNumberFormat="1" applyFont="1" applyFill="1" applyAlignment="1" applyProtection="1">
      <protection locked="0"/>
    </xf>
    <xf numFmtId="175" fontId="42" fillId="14" borderId="8" xfId="59" applyNumberFormat="1" applyFont="1" applyFill="1" applyBorder="1" applyAlignment="1"/>
    <xf numFmtId="43" fontId="19" fillId="0" borderId="0" xfId="59" applyFont="1" applyAlignment="1"/>
    <xf numFmtId="43" fontId="19" fillId="0" borderId="0" xfId="59" applyFont="1" applyBorder="1" applyAlignment="1"/>
    <xf numFmtId="169" fontId="42" fillId="17" borderId="0" xfId="59" applyNumberFormat="1" applyFont="1" applyFill="1" applyAlignment="1"/>
    <xf numFmtId="0" fontId="52" fillId="0" borderId="0" xfId="0" applyNumberFormat="1" applyFont="1" applyAlignment="1">
      <alignment horizontal="center"/>
    </xf>
    <xf numFmtId="44" fontId="52" fillId="0" borderId="0" xfId="0" applyNumberFormat="1" applyFont="1" applyBorder="1" applyAlignment="1"/>
    <xf numFmtId="44" fontId="52" fillId="0" borderId="0" xfId="0" applyNumberFormat="1" applyFont="1" applyFill="1" applyBorder="1" applyAlignment="1"/>
    <xf numFmtId="0" fontId="52" fillId="0" borderId="0" xfId="187" applyFont="1" applyFill="1" applyBorder="1" applyAlignment="1"/>
    <xf numFmtId="3" fontId="52" fillId="0" borderId="0" xfId="187" applyNumberFormat="1" applyFont="1" applyFill="1" applyBorder="1" applyAlignment="1">
      <alignment horizontal="center" wrapText="1"/>
    </xf>
    <xf numFmtId="0" fontId="52" fillId="0" borderId="0" xfId="187" applyFont="1" applyFill="1" applyBorder="1" applyAlignment="1">
      <alignment horizontal="center" wrapText="1"/>
    </xf>
    <xf numFmtId="174" fontId="82" fillId="0" borderId="0" xfId="0" applyFont="1" applyBorder="1" applyAlignment="1"/>
    <xf numFmtId="0" fontId="52" fillId="16" borderId="0" xfId="187" applyFont="1" applyFill="1" applyBorder="1" applyAlignment="1"/>
    <xf numFmtId="175" fontId="52" fillId="16" borderId="0" xfId="59" applyNumberFormat="1" applyFont="1" applyFill="1" applyBorder="1" applyAlignment="1">
      <alignment horizontal="center"/>
    </xf>
    <xf numFmtId="174" fontId="82" fillId="16" borderId="0" xfId="0" applyFont="1" applyFill="1" applyAlignment="1"/>
    <xf numFmtId="175" fontId="52" fillId="0" borderId="0" xfId="59" applyNumberFormat="1" applyFont="1" applyFill="1" applyBorder="1" applyAlignment="1">
      <alignment horizontal="center" wrapText="1"/>
    </xf>
    <xf numFmtId="175" fontId="52" fillId="16" borderId="0" xfId="59" applyNumberFormat="1" applyFont="1" applyFill="1" applyBorder="1"/>
    <xf numFmtId="0" fontId="52" fillId="16" borderId="1" xfId="187" applyFont="1" applyFill="1" applyBorder="1" applyAlignment="1"/>
    <xf numFmtId="175" fontId="52" fillId="16" borderId="1" xfId="59" applyNumberFormat="1" applyFont="1" applyFill="1" applyBorder="1"/>
    <xf numFmtId="175" fontId="52" fillId="16" borderId="1" xfId="59" applyNumberFormat="1" applyFont="1" applyFill="1" applyBorder="1" applyAlignment="1">
      <alignment horizontal="center"/>
    </xf>
    <xf numFmtId="174" fontId="82" fillId="16" borderId="1" xfId="0" applyFont="1" applyFill="1" applyBorder="1" applyAlignment="1"/>
    <xf numFmtId="175" fontId="52" fillId="0" borderId="1" xfId="59" applyNumberFormat="1" applyFont="1" applyFill="1" applyBorder="1" applyAlignment="1">
      <alignment horizontal="center" wrapText="1"/>
    </xf>
    <xf numFmtId="175" fontId="52" fillId="0" borderId="0" xfId="59" applyNumberFormat="1" applyFont="1" applyFill="1" applyBorder="1"/>
    <xf numFmtId="174" fontId="52" fillId="0" borderId="0" xfId="0" applyFont="1" applyBorder="1" applyAlignment="1"/>
    <xf numFmtId="0" fontId="52" fillId="0" borderId="0" xfId="0" applyNumberFormat="1" applyFont="1" applyAlignment="1">
      <alignment horizontal="center" vertical="top"/>
    </xf>
    <xf numFmtId="0" fontId="52" fillId="0" borderId="0" xfId="0" applyNumberFormat="1" applyFont="1" applyFill="1" applyAlignment="1">
      <alignment horizontal="center"/>
    </xf>
    <xf numFmtId="3" fontId="52" fillId="0" borderId="0" xfId="188" applyNumberFormat="1" applyFont="1" applyFill="1" applyAlignment="1">
      <alignment wrapText="1"/>
    </xf>
    <xf numFmtId="0" fontId="59" fillId="0" borderId="0" xfId="212" applyFont="1" applyFill="1" applyAlignment="1">
      <alignment horizontal="center" wrapText="1"/>
    </xf>
    <xf numFmtId="0" fontId="52" fillId="0" borderId="0" xfId="211" applyNumberFormat="1" applyFont="1" applyFill="1" applyAlignment="1" applyProtection="1">
      <alignment horizontal="center"/>
      <protection locked="0"/>
    </xf>
    <xf numFmtId="185" fontId="52" fillId="0" borderId="0" xfId="59" applyNumberFormat="1" applyFont="1" applyFill="1" applyAlignment="1"/>
    <xf numFmtId="164" fontId="52" fillId="0" borderId="0" xfId="211" applyNumberFormat="1" applyFont="1" applyFill="1" applyAlignment="1">
      <alignment horizontal="center"/>
    </xf>
    <xf numFmtId="174" fontId="52" fillId="0" borderId="20" xfId="0" applyFont="1" applyBorder="1"/>
    <xf numFmtId="174" fontId="52" fillId="0" borderId="21" xfId="0" applyFont="1" applyBorder="1"/>
    <xf numFmtId="174" fontId="52" fillId="0" borderId="23" xfId="0" applyFont="1" applyBorder="1" applyAlignment="1">
      <alignment horizontal="center"/>
    </xf>
    <xf numFmtId="174" fontId="52" fillId="0" borderId="3" xfId="0" applyFont="1" applyBorder="1"/>
    <xf numFmtId="174" fontId="52" fillId="0" borderId="15" xfId="0" applyFont="1" applyBorder="1" applyAlignment="1">
      <alignment horizontal="center"/>
    </xf>
    <xf numFmtId="174" fontId="52" fillId="0" borderId="23" xfId="0" applyFont="1" applyBorder="1"/>
    <xf numFmtId="174" fontId="52" fillId="0" borderId="11" xfId="0" applyFont="1" applyBorder="1"/>
    <xf numFmtId="174" fontId="52" fillId="0" borderId="9" xfId="0" applyFont="1" applyBorder="1" applyAlignment="1">
      <alignment horizontal="center"/>
    </xf>
    <xf numFmtId="174" fontId="52" fillId="0" borderId="11" xfId="0" applyFont="1" applyBorder="1" applyAlignment="1">
      <alignment horizontal="center"/>
    </xf>
    <xf numFmtId="174" fontId="52" fillId="0" borderId="15" xfId="0" applyFont="1" applyBorder="1"/>
    <xf numFmtId="174" fontId="52" fillId="0" borderId="1" xfId="0" applyFont="1" applyBorder="1"/>
    <xf numFmtId="176" fontId="52" fillId="0" borderId="22" xfId="93" applyNumberFormat="1" applyFont="1" applyFill="1" applyBorder="1"/>
    <xf numFmtId="174" fontId="52" fillId="0" borderId="0" xfId="0" applyNumberFormat="1" applyFont="1" applyFill="1" applyBorder="1" applyAlignment="1" applyProtection="1"/>
    <xf numFmtId="174" fontId="52" fillId="0" borderId="0" xfId="201" applyFont="1" applyAlignment="1"/>
    <xf numFmtId="174" fontId="52" fillId="0" borderId="0" xfId="201" applyFont="1" applyAlignment="1">
      <alignment horizontal="center"/>
    </xf>
    <xf numFmtId="174" fontId="52" fillId="0" borderId="1" xfId="201" applyFont="1" applyFill="1" applyBorder="1" applyAlignment="1">
      <alignment horizontal="center"/>
    </xf>
    <xf numFmtId="174" fontId="52" fillId="0" borderId="20" xfId="201" applyFont="1" applyFill="1" applyBorder="1" applyAlignment="1">
      <alignment horizontal="center"/>
    </xf>
    <xf numFmtId="174" fontId="52" fillId="0" borderId="23" xfId="201" applyFont="1" applyFill="1" applyBorder="1" applyAlignment="1">
      <alignment horizontal="center"/>
    </xf>
    <xf numFmtId="174" fontId="52" fillId="0" borderId="23" xfId="201" applyFont="1" applyBorder="1" applyAlignment="1">
      <alignment horizontal="center"/>
    </xf>
    <xf numFmtId="174" fontId="52" fillId="0" borderId="10" xfId="201" applyFont="1" applyBorder="1" applyAlignment="1">
      <alignment horizontal="center"/>
    </xf>
    <xf numFmtId="174" fontId="52" fillId="0" borderId="11" xfId="201" applyFont="1" applyBorder="1" applyAlignment="1">
      <alignment horizontal="center"/>
    </xf>
    <xf numFmtId="43" fontId="52" fillId="16" borderId="10" xfId="59" applyFont="1" applyFill="1" applyBorder="1" applyAlignment="1">
      <alignment horizontal="center"/>
    </xf>
    <xf numFmtId="43" fontId="52" fillId="16" borderId="11" xfId="59" applyFont="1" applyFill="1" applyBorder="1" applyAlignment="1"/>
    <xf numFmtId="175" fontId="52" fillId="0" borderId="11" xfId="59" applyNumberFormat="1" applyFont="1" applyBorder="1" applyAlignment="1"/>
    <xf numFmtId="174" fontId="52" fillId="0" borderId="17" xfId="201" applyFont="1" applyFill="1" applyBorder="1" applyAlignment="1">
      <alignment horizontal="center"/>
    </xf>
    <xf numFmtId="0" fontId="52" fillId="0" borderId="0" xfId="210" applyFont="1"/>
    <xf numFmtId="0" fontId="52" fillId="0" borderId="0" xfId="0" applyNumberFormat="1" applyFont="1" applyFill="1" applyAlignment="1">
      <alignment horizontal="center" vertical="top"/>
    </xf>
    <xf numFmtId="174" fontId="52" fillId="16" borderId="11" xfId="0" applyFont="1" applyFill="1" applyBorder="1"/>
    <xf numFmtId="43" fontId="52" fillId="16" borderId="0" xfId="59" applyFont="1" applyFill="1" applyBorder="1"/>
    <xf numFmtId="0" fontId="52" fillId="0" borderId="0" xfId="206" applyNumberFormat="1" applyFont="1" applyFill="1" applyAlignment="1">
      <alignment horizontal="left"/>
    </xf>
    <xf numFmtId="0" fontId="12" fillId="0" borderId="19" xfId="187" applyFont="1" applyFill="1" applyBorder="1" applyAlignment="1">
      <alignment horizontal="center"/>
    </xf>
    <xf numFmtId="49" fontId="12" fillId="0" borderId="0" xfId="187" applyNumberFormat="1" applyFont="1" applyFill="1" applyBorder="1" applyAlignment="1">
      <alignment horizontal="center"/>
    </xf>
    <xf numFmtId="0" fontId="12" fillId="0" borderId="0" xfId="187" applyFont="1" applyFill="1" applyBorder="1" applyAlignment="1"/>
    <xf numFmtId="174" fontId="0" fillId="0" borderId="0" xfId="0" applyFill="1" applyAlignment="1"/>
    <xf numFmtId="0" fontId="52" fillId="0" borderId="0" xfId="187" applyFont="1" applyBorder="1" applyAlignment="1">
      <alignment horizontal="center"/>
    </xf>
    <xf numFmtId="3" fontId="52" fillId="0" borderId="0" xfId="187" applyNumberFormat="1" applyFont="1" applyFill="1" applyBorder="1" applyAlignment="1"/>
    <xf numFmtId="174" fontId="59" fillId="0" borderId="1" xfId="201" applyFont="1" applyBorder="1" applyAlignment="1">
      <alignment horizontal="center" wrapText="1"/>
    </xf>
    <xf numFmtId="174" fontId="59" fillId="0" borderId="0" xfId="201" applyFont="1" applyFill="1" applyAlignment="1">
      <alignment horizontal="center" wrapText="1"/>
    </xf>
    <xf numFmtId="0" fontId="52" fillId="0" borderId="0" xfId="204" applyFont="1" applyBorder="1" applyAlignment="1"/>
    <xf numFmtId="0" fontId="52" fillId="0" borderId="0" xfId="204" applyFont="1" applyFill="1" applyBorder="1" applyAlignment="1">
      <alignment wrapText="1"/>
    </xf>
    <xf numFmtId="174" fontId="52" fillId="14" borderId="0" xfId="0" applyFont="1" applyFill="1" applyAlignment="1"/>
    <xf numFmtId="0" fontId="52" fillId="0" borderId="0" xfId="192" applyFont="1" applyFill="1" applyAlignment="1">
      <alignment horizontal="left" wrapText="1"/>
    </xf>
    <xf numFmtId="174" fontId="95" fillId="0" borderId="0" xfId="0" applyFont="1" applyFill="1" applyAlignment="1"/>
    <xf numFmtId="0" fontId="12" fillId="0" borderId="0" xfId="0" applyNumberFormat="1" applyFont="1" applyFill="1" applyAlignment="1">
      <alignment horizontal="center" vertical="center"/>
    </xf>
    <xf numFmtId="0" fontId="52" fillId="0" borderId="0" xfId="206" applyNumberFormat="1" applyFont="1" applyFill="1" applyAlignment="1">
      <alignment horizontal="center" wrapText="1"/>
    </xf>
    <xf numFmtId="174" fontId="52" fillId="0" borderId="0" xfId="201" applyFont="1" applyFill="1" applyBorder="1" applyAlignment="1">
      <alignment vertical="top"/>
    </xf>
    <xf numFmtId="174" fontId="52" fillId="0" borderId="0" xfId="0" applyFont="1" applyFill="1" applyAlignment="1">
      <alignment horizontal="left" vertical="center" wrapText="1"/>
    </xf>
    <xf numFmtId="174" fontId="52" fillId="0" borderId="0" xfId="0" applyFont="1" applyAlignment="1"/>
    <xf numFmtId="0" fontId="52" fillId="0" borderId="0" xfId="201" applyNumberFormat="1" applyFont="1" applyFill="1" applyBorder="1" applyAlignment="1" applyProtection="1">
      <alignment horizontal="center"/>
      <protection locked="0"/>
    </xf>
    <xf numFmtId="0" fontId="52" fillId="0" borderId="0" xfId="0" applyNumberFormat="1" applyFont="1" applyAlignment="1">
      <alignment horizontal="center"/>
    </xf>
    <xf numFmtId="175" fontId="52" fillId="14" borderId="0" xfId="59" applyNumberFormat="1" applyFont="1" applyFill="1"/>
    <xf numFmtId="175" fontId="52" fillId="14" borderId="0" xfId="59" applyNumberFormat="1" applyFont="1" applyFill="1" applyAlignment="1">
      <alignment horizontal="right"/>
    </xf>
    <xf numFmtId="0" fontId="52" fillId="0" borderId="0" xfId="59" applyNumberFormat="1" applyFont="1" applyFill="1" applyBorder="1" applyAlignment="1">
      <alignment horizontal="center"/>
    </xf>
    <xf numFmtId="0" fontId="52" fillId="0" borderId="0" xfId="59" applyNumberFormat="1" applyFont="1" applyFill="1" applyBorder="1" applyAlignment="1" applyProtection="1">
      <alignment horizontal="center"/>
      <protection locked="0"/>
    </xf>
    <xf numFmtId="0" fontId="52" fillId="0" borderId="0" xfId="59" applyNumberFormat="1" applyFont="1" applyAlignment="1">
      <alignment horizontal="center"/>
    </xf>
    <xf numFmtId="176" fontId="52" fillId="16" borderId="10" xfId="93" applyNumberFormat="1" applyFont="1" applyFill="1" applyBorder="1"/>
    <xf numFmtId="174" fontId="52" fillId="0" borderId="20" xfId="0" applyFont="1" applyBorder="1" applyAlignment="1">
      <alignment horizontal="center"/>
    </xf>
    <xf numFmtId="174" fontId="52" fillId="0" borderId="10" xfId="0" applyFont="1" applyBorder="1" applyAlignment="1">
      <alignment horizontal="center"/>
    </xf>
    <xf numFmtId="174" fontId="52" fillId="0" borderId="12" xfId="0" applyFont="1" applyBorder="1" applyAlignment="1">
      <alignment horizontal="center"/>
    </xf>
    <xf numFmtId="174" fontId="98" fillId="0" borderId="15" xfId="201" applyFont="1" applyFill="1" applyBorder="1" applyAlignment="1">
      <alignment horizontal="center"/>
    </xf>
    <xf numFmtId="43" fontId="52" fillId="0" borderId="12" xfId="59" applyFont="1" applyBorder="1"/>
    <xf numFmtId="43" fontId="52" fillId="0" borderId="11" xfId="59" applyFont="1" applyBorder="1" applyAlignment="1">
      <alignment horizontal="center"/>
    </xf>
    <xf numFmtId="43" fontId="52" fillId="16" borderId="23" xfId="59" applyFont="1" applyFill="1" applyBorder="1" applyAlignment="1">
      <alignment horizontal="center"/>
    </xf>
    <xf numFmtId="43" fontId="52" fillId="16" borderId="10" xfId="59" applyFont="1" applyFill="1" applyBorder="1"/>
    <xf numFmtId="43" fontId="52" fillId="0" borderId="11" xfId="59" applyFont="1" applyBorder="1"/>
    <xf numFmtId="43" fontId="52" fillId="16" borderId="12" xfId="59" applyFont="1" applyFill="1" applyBorder="1"/>
    <xf numFmtId="43" fontId="52" fillId="16" borderId="11" xfId="59" applyFont="1" applyFill="1" applyBorder="1"/>
    <xf numFmtId="176" fontId="52" fillId="0" borderId="17" xfId="93" applyNumberFormat="1" applyFont="1" applyFill="1" applyBorder="1"/>
    <xf numFmtId="10" fontId="52" fillId="0" borderId="15" xfId="266" applyNumberFormat="1" applyFont="1" applyBorder="1"/>
    <xf numFmtId="43" fontId="52" fillId="0" borderId="0" xfId="59" applyFont="1"/>
    <xf numFmtId="0" fontId="59" fillId="0" borderId="0" xfId="59" applyNumberFormat="1" applyFont="1" applyFill="1" applyBorder="1" applyAlignment="1">
      <alignment horizontal="left"/>
    </xf>
    <xf numFmtId="0" fontId="52" fillId="0" borderId="0" xfId="59" applyNumberFormat="1" applyFont="1" applyFill="1" applyAlignment="1">
      <alignment horizontal="center"/>
    </xf>
    <xf numFmtId="0" fontId="52" fillId="0" borderId="0" xfId="59" applyNumberFormat="1" applyFont="1" applyFill="1" applyAlignment="1">
      <alignment horizontal="center" vertical="top"/>
    </xf>
    <xf numFmtId="3" fontId="52" fillId="0" borderId="0" xfId="188" applyNumberFormat="1" applyFont="1" applyAlignment="1">
      <alignment horizontal="center" wrapText="1"/>
    </xf>
    <xf numFmtId="174" fontId="52" fillId="0" borderId="0" xfId="0" applyFont="1" applyFill="1" applyAlignment="1">
      <alignment vertical="center" wrapText="1"/>
    </xf>
    <xf numFmtId="174" fontId="52" fillId="0" borderId="0" xfId="0" applyFont="1" applyFill="1" applyAlignment="1">
      <alignment horizontal="left" vertical="center"/>
    </xf>
    <xf numFmtId="0" fontId="52" fillId="0" borderId="0" xfId="0" applyNumberFormat="1" applyFont="1" applyFill="1" applyBorder="1" applyAlignment="1">
      <alignment vertical="top"/>
    </xf>
    <xf numFmtId="174" fontId="52" fillId="0" borderId="0" xfId="0" applyFont="1" applyAlignment="1">
      <alignment horizontal="center" wrapText="1"/>
    </xf>
    <xf numFmtId="174" fontId="59" fillId="0" borderId="0" xfId="0" applyFont="1" applyAlignment="1"/>
    <xf numFmtId="174" fontId="59" fillId="0" borderId="0" xfId="211" applyFont="1" applyBorder="1" applyAlignment="1">
      <alignment horizontal="center" wrapText="1"/>
    </xf>
    <xf numFmtId="0" fontId="59" fillId="0" borderId="0" xfId="211" applyNumberFormat="1" applyFont="1" applyBorder="1" applyAlignment="1" applyProtection="1">
      <alignment horizontal="center" wrapText="1"/>
      <protection locked="0"/>
    </xf>
    <xf numFmtId="0" fontId="59" fillId="0" borderId="0" xfId="188" applyNumberFormat="1" applyFont="1" applyBorder="1" applyAlignment="1">
      <alignment horizontal="center" vertical="center" wrapText="1"/>
    </xf>
    <xf numFmtId="0" fontId="59" fillId="0" borderId="0" xfId="211" applyNumberFormat="1" applyFont="1" applyAlignment="1">
      <alignment horizontal="center" wrapText="1"/>
    </xf>
    <xf numFmtId="43" fontId="19" fillId="0" borderId="0" xfId="59" applyFont="1" applyFill="1" applyAlignment="1"/>
    <xf numFmtId="43" fontId="52" fillId="0" borderId="0" xfId="59" applyFont="1" applyBorder="1" applyAlignment="1"/>
    <xf numFmtId="174" fontId="52" fillId="16" borderId="0" xfId="0" applyFont="1" applyFill="1" applyBorder="1" applyAlignment="1"/>
    <xf numFmtId="175" fontId="84" fillId="0" borderId="0" xfId="59" applyNumberFormat="1" applyFont="1" applyFill="1" applyBorder="1"/>
    <xf numFmtId="43" fontId="52" fillId="0" borderId="0" xfId="59" applyNumberFormat="1" applyFont="1" applyFill="1" applyBorder="1" applyAlignment="1"/>
    <xf numFmtId="277" fontId="86" fillId="0" borderId="0" xfId="59" applyNumberFormat="1" applyFont="1" applyFill="1" applyBorder="1" applyAlignment="1"/>
    <xf numFmtId="276" fontId="59" fillId="0" borderId="0" xfId="59" applyNumberFormat="1" applyFont="1" applyFill="1" applyBorder="1" applyAlignment="1"/>
    <xf numFmtId="0" fontId="52" fillId="0" borderId="0" xfId="211" quotePrefix="1" applyNumberFormat="1" applyFont="1" applyFill="1" applyProtection="1">
      <protection locked="0"/>
    </xf>
    <xf numFmtId="174" fontId="52" fillId="0" borderId="0" xfId="0" applyFont="1" applyAlignment="1"/>
    <xf numFmtId="174" fontId="52" fillId="0" borderId="0" xfId="201" applyFont="1" applyFill="1" applyBorder="1" applyAlignment="1"/>
    <xf numFmtId="175" fontId="52" fillId="0" borderId="0" xfId="59" applyNumberFormat="1" applyFont="1" applyFill="1" applyBorder="1" applyAlignment="1"/>
    <xf numFmtId="174" fontId="52" fillId="0" borderId="0" xfId="201" applyFont="1" applyFill="1" applyBorder="1" applyAlignment="1">
      <alignment horizontal="center"/>
    </xf>
    <xf numFmtId="0" fontId="52" fillId="0" borderId="0" xfId="211" applyNumberFormat="1" applyFont="1" applyFill="1" applyProtection="1">
      <protection locked="0"/>
    </xf>
    <xf numFmtId="174" fontId="52" fillId="0" borderId="20" xfId="0" applyFont="1" applyBorder="1" applyAlignment="1">
      <alignment horizontal="center"/>
    </xf>
    <xf numFmtId="174" fontId="52" fillId="0" borderId="21" xfId="0" applyFont="1" applyBorder="1" applyAlignment="1">
      <alignment horizontal="center"/>
    </xf>
    <xf numFmtId="174" fontId="52" fillId="0" borderId="0" xfId="0" applyFont="1" applyAlignment="1"/>
    <xf numFmtId="174" fontId="52" fillId="0" borderId="10" xfId="0" applyFont="1" applyFill="1" applyBorder="1" applyAlignment="1">
      <alignment horizontal="center"/>
    </xf>
    <xf numFmtId="174" fontId="52" fillId="0" borderId="0" xfId="0" applyFont="1" applyFill="1" applyBorder="1" applyAlignment="1">
      <alignment horizontal="center"/>
    </xf>
    <xf numFmtId="43" fontId="52" fillId="0" borderId="0" xfId="59" applyFont="1" applyFill="1" applyBorder="1"/>
    <xf numFmtId="174" fontId="52" fillId="0" borderId="0" xfId="0" applyFont="1" applyBorder="1" applyAlignment="1">
      <alignment horizontal="center"/>
    </xf>
    <xf numFmtId="43" fontId="52" fillId="16" borderId="0" xfId="59" applyFont="1" applyFill="1" applyBorder="1" applyAlignment="1">
      <alignment horizontal="center"/>
    </xf>
    <xf numFmtId="174" fontId="52" fillId="0" borderId="12" xfId="0" applyFont="1" applyBorder="1" applyAlignment="1"/>
    <xf numFmtId="174" fontId="52" fillId="16" borderId="12" xfId="0" applyFont="1" applyFill="1" applyBorder="1" applyAlignment="1"/>
    <xf numFmtId="10" fontId="52" fillId="0" borderId="1" xfId="266" applyNumberFormat="1" applyFont="1" applyFill="1" applyBorder="1"/>
    <xf numFmtId="174" fontId="52" fillId="0" borderId="1" xfId="0" applyFont="1" applyBorder="1" applyAlignment="1"/>
    <xf numFmtId="174" fontId="52" fillId="0" borderId="22" xfId="0" applyFont="1" applyBorder="1" applyAlignment="1"/>
    <xf numFmtId="174" fontId="52" fillId="0" borderId="16" xfId="0" applyFont="1" applyFill="1" applyBorder="1" applyAlignment="1">
      <alignment horizontal="center"/>
    </xf>
    <xf numFmtId="174" fontId="52" fillId="0" borderId="7" xfId="0" applyFont="1" applyFill="1" applyBorder="1" applyAlignment="1">
      <alignment horizontal="center"/>
    </xf>
    <xf numFmtId="174" fontId="52" fillId="0" borderId="7" xfId="0" applyFont="1" applyBorder="1" applyAlignment="1">
      <alignment horizontal="center"/>
    </xf>
    <xf numFmtId="174" fontId="52" fillId="0" borderId="24" xfId="0" applyFont="1" applyBorder="1" applyAlignment="1">
      <alignment horizontal="center"/>
    </xf>
    <xf numFmtId="174" fontId="52" fillId="0" borderId="10" xfId="0" applyFont="1" applyBorder="1" applyAlignment="1"/>
    <xf numFmtId="43" fontId="52" fillId="0" borderId="10" xfId="59" applyFont="1" applyBorder="1" applyAlignment="1"/>
    <xf numFmtId="43" fontId="52" fillId="0" borderId="17" xfId="59" applyFont="1" applyBorder="1" applyAlignment="1"/>
    <xf numFmtId="174" fontId="52" fillId="0" borderId="20" xfId="0" applyFont="1" applyBorder="1" applyAlignment="1"/>
    <xf numFmtId="174" fontId="52" fillId="0" borderId="23" xfId="0" applyFont="1" applyBorder="1" applyAlignment="1"/>
    <xf numFmtId="174" fontId="52" fillId="0" borderId="11" xfId="0" applyFont="1" applyBorder="1" applyAlignment="1"/>
    <xf numFmtId="174" fontId="52" fillId="0" borderId="15" xfId="0" applyFont="1" applyBorder="1" applyAlignment="1"/>
    <xf numFmtId="43" fontId="42" fillId="0" borderId="8" xfId="59" applyFont="1" applyBorder="1" applyAlignment="1"/>
    <xf numFmtId="43" fontId="52" fillId="14" borderId="0" xfId="59" applyFont="1" applyFill="1" applyBorder="1" applyAlignment="1">
      <alignment horizontal="right"/>
    </xf>
    <xf numFmtId="175" fontId="52" fillId="0" borderId="14" xfId="59" applyNumberFormat="1" applyFont="1" applyBorder="1"/>
    <xf numFmtId="175" fontId="52" fillId="16" borderId="0" xfId="59" applyNumberFormat="1" applyFont="1" applyFill="1" applyAlignment="1"/>
    <xf numFmtId="174" fontId="52" fillId="0" borderId="17" xfId="0" applyFont="1" applyBorder="1" applyAlignment="1">
      <alignment horizontal="center"/>
    </xf>
    <xf numFmtId="174" fontId="52" fillId="0" borderId="22" xfId="0" applyFont="1" applyBorder="1" applyAlignment="1">
      <alignment horizontal="center"/>
    </xf>
    <xf numFmtId="174" fontId="52" fillId="0" borderId="17" xfId="0" applyFont="1" applyBorder="1" applyAlignment="1"/>
    <xf numFmtId="174" fontId="52" fillId="0" borderId="17" xfId="0" applyFont="1" applyFill="1" applyBorder="1" applyAlignment="1">
      <alignment horizontal="center"/>
    </xf>
    <xf numFmtId="174" fontId="52" fillId="0" borderId="1" xfId="0" applyFont="1" applyFill="1" applyBorder="1" applyAlignment="1">
      <alignment horizontal="center"/>
    </xf>
    <xf numFmtId="174" fontId="98" fillId="0" borderId="1" xfId="201" applyFont="1" applyFill="1" applyBorder="1" applyAlignment="1">
      <alignment horizontal="center"/>
    </xf>
    <xf numFmtId="174" fontId="52" fillId="0" borderId="1" xfId="0" applyFont="1" applyBorder="1" applyAlignment="1">
      <alignment horizontal="center"/>
    </xf>
    <xf numFmtId="278" fontId="52" fillId="0" borderId="11" xfId="59" applyNumberFormat="1" applyFont="1" applyBorder="1" applyAlignment="1"/>
    <xf numFmtId="43" fontId="52" fillId="0" borderId="0" xfId="59" applyFont="1" applyFill="1" applyAlignment="1" applyProtection="1">
      <alignment vertical="top"/>
      <protection locked="0"/>
    </xf>
    <xf numFmtId="0" fontId="52" fillId="0" borderId="0" xfId="211" applyNumberFormat="1" applyFont="1" applyFill="1" applyAlignment="1">
      <alignment horizontal="center"/>
    </xf>
    <xf numFmtId="0" fontId="52" fillId="0" borderId="0" xfId="201" applyNumberFormat="1" applyFont="1" applyFill="1" applyBorder="1" applyAlignment="1" applyProtection="1">
      <alignment horizontal="center"/>
      <protection locked="0"/>
    </xf>
    <xf numFmtId="0" fontId="52" fillId="0" borderId="0" xfId="0" applyNumberFormat="1" applyFont="1" applyAlignment="1">
      <alignment horizontal="center"/>
    </xf>
    <xf numFmtId="174" fontId="0" fillId="0" borderId="0" xfId="201" applyFont="1" applyFill="1" applyBorder="1" applyAlignment="1"/>
    <xf numFmtId="174" fontId="0" fillId="0" borderId="0" xfId="0" applyAlignment="1">
      <alignment horizontal="right"/>
    </xf>
    <xf numFmtId="0" fontId="52" fillId="0" borderId="0" xfId="201" applyNumberFormat="1" applyFont="1" applyFill="1" applyBorder="1" applyAlignment="1" applyProtection="1">
      <alignment horizontal="right"/>
      <protection locked="0"/>
    </xf>
    <xf numFmtId="169" fontId="52" fillId="0" borderId="0" xfId="211" applyNumberFormat="1" applyFont="1" applyFill="1" applyAlignment="1"/>
    <xf numFmtId="43" fontId="52" fillId="0" borderId="0" xfId="59" applyFont="1" applyFill="1" applyAlignment="1">
      <alignment horizontal="center"/>
    </xf>
    <xf numFmtId="43" fontId="52" fillId="0" borderId="8" xfId="59" applyFont="1" applyFill="1" applyBorder="1" applyAlignment="1">
      <alignment horizontal="center"/>
    </xf>
    <xf numFmtId="175" fontId="52" fillId="0" borderId="1" xfId="59" applyNumberFormat="1" applyFont="1" applyFill="1" applyBorder="1" applyAlignment="1"/>
    <xf numFmtId="175" fontId="81" fillId="0" borderId="17" xfId="59" applyNumberFormat="1" applyFont="1" applyFill="1" applyBorder="1" applyAlignment="1"/>
    <xf numFmtId="175" fontId="81" fillId="0" borderId="15" xfId="59" applyNumberFormat="1" applyFont="1" applyFill="1" applyBorder="1" applyAlignment="1"/>
    <xf numFmtId="175" fontId="81" fillId="0" borderId="1" xfId="59" applyNumberFormat="1" applyFont="1" applyFill="1" applyBorder="1" applyAlignment="1"/>
    <xf numFmtId="175" fontId="101" fillId="0" borderId="0" xfId="59" applyNumberFormat="1" applyFont="1" applyAlignment="1">
      <alignment horizontal="center"/>
    </xf>
    <xf numFmtId="174" fontId="101" fillId="0" borderId="0" xfId="0" applyFont="1" applyFill="1"/>
    <xf numFmtId="174" fontId="101" fillId="0" borderId="0" xfId="0" applyFont="1" applyAlignment="1"/>
    <xf numFmtId="43" fontId="103" fillId="0" borderId="0" xfId="59" applyFont="1" applyFill="1"/>
    <xf numFmtId="49" fontId="101" fillId="0" borderId="0" xfId="59" applyNumberFormat="1" applyFont="1" applyFill="1"/>
    <xf numFmtId="39" fontId="101" fillId="0" borderId="0" xfId="59" applyNumberFormat="1" applyFont="1" applyFill="1" applyAlignment="1">
      <alignment horizontal="right"/>
    </xf>
    <xf numFmtId="49" fontId="101" fillId="0" borderId="0" xfId="59" applyNumberFormat="1" applyFont="1" applyAlignment="1"/>
    <xf numFmtId="49" fontId="101" fillId="0" borderId="0" xfId="0" applyNumberFormat="1" applyFont="1" applyAlignment="1"/>
    <xf numFmtId="175" fontId="101" fillId="0" borderId="0" xfId="59" applyNumberFormat="1" applyFont="1" applyFill="1" applyAlignment="1">
      <alignment horizontal="center"/>
    </xf>
    <xf numFmtId="49" fontId="101" fillId="0" borderId="0" xfId="0" applyNumberFormat="1" applyFont="1" applyFill="1"/>
    <xf numFmtId="2" fontId="101" fillId="0" borderId="0" xfId="0" applyNumberFormat="1" applyFont="1" applyFill="1"/>
    <xf numFmtId="174" fontId="101" fillId="0" borderId="0" xfId="0" applyFont="1" applyAlignment="1">
      <alignment vertical="center" wrapText="1"/>
    </xf>
    <xf numFmtId="174" fontId="59" fillId="0" borderId="3" xfId="201" applyFont="1" applyFill="1" applyBorder="1" applyAlignment="1"/>
    <xf numFmtId="174" fontId="12" fillId="0" borderId="0" xfId="201" applyFont="1" applyFill="1" applyBorder="1" applyAlignment="1">
      <alignment horizontal="left"/>
    </xf>
    <xf numFmtId="174" fontId="12" fillId="0" borderId="0" xfId="0" applyFont="1" applyFill="1" applyAlignment="1"/>
    <xf numFmtId="174" fontId="52" fillId="0" borderId="0" xfId="59" applyNumberFormat="1" applyFont="1" applyFill="1" applyBorder="1" applyAlignment="1"/>
    <xf numFmtId="174" fontId="12" fillId="0" borderId="0" xfId="201" applyFont="1" applyFill="1" applyBorder="1" applyAlignment="1">
      <alignment vertical="top"/>
    </xf>
    <xf numFmtId="174" fontId="12" fillId="0" borderId="0" xfId="0" applyFont="1" applyAlignment="1"/>
    <xf numFmtId="174" fontId="12" fillId="17" borderId="0" xfId="0" applyFont="1" applyFill="1"/>
    <xf numFmtId="10" fontId="101" fillId="0" borderId="0" xfId="266" applyNumberFormat="1" applyFont="1" applyAlignment="1">
      <alignment horizontal="center"/>
    </xf>
    <xf numFmtId="174" fontId="101" fillId="0" borderId="0" xfId="0" applyFont="1" applyAlignment="1">
      <alignment horizontal="left"/>
    </xf>
    <xf numFmtId="175" fontId="52" fillId="16" borderId="8" xfId="59" applyNumberFormat="1" applyFont="1" applyFill="1" applyBorder="1" applyAlignment="1">
      <alignment horizontal="center"/>
    </xf>
    <xf numFmtId="10" fontId="52" fillId="0" borderId="0" xfId="266" applyNumberFormat="1" applyFont="1" applyFill="1" applyAlignment="1">
      <alignment horizontal="right"/>
    </xf>
    <xf numFmtId="43" fontId="52" fillId="0" borderId="0" xfId="59" applyFont="1" applyFill="1" applyAlignment="1">
      <alignment horizontal="right"/>
    </xf>
    <xf numFmtId="10" fontId="52" fillId="0" borderId="0" xfId="266" applyNumberFormat="1" applyFont="1" applyFill="1" applyAlignment="1"/>
    <xf numFmtId="174" fontId="105" fillId="0" borderId="0" xfId="0" applyFont="1" applyAlignment="1">
      <alignment horizontal="center" vertical="center"/>
    </xf>
    <xf numFmtId="0" fontId="76" fillId="0" borderId="0" xfId="383" applyFont="1" applyAlignment="1">
      <alignment horizontal="center"/>
    </xf>
    <xf numFmtId="0" fontId="76" fillId="0" borderId="0" xfId="383" applyFont="1"/>
    <xf numFmtId="0" fontId="19" fillId="0" borderId="0" xfId="383" applyNumberFormat="1" applyFont="1" applyFill="1" applyAlignment="1">
      <alignment horizontal="center"/>
    </xf>
    <xf numFmtId="0" fontId="19" fillId="0" borderId="0" xfId="383" applyFont="1" applyFill="1" applyAlignment="1">
      <alignment horizontal="center"/>
    </xf>
    <xf numFmtId="279" fontId="19" fillId="0" borderId="0" xfId="266" applyNumberFormat="1" applyFont="1" applyFill="1" applyAlignment="1">
      <alignment horizontal="center"/>
    </xf>
    <xf numFmtId="0" fontId="76" fillId="0" borderId="0" xfId="383" applyFont="1" applyAlignment="1">
      <alignment horizontal="center" wrapText="1"/>
    </xf>
    <xf numFmtId="10" fontId="107" fillId="14" borderId="0" xfId="383" applyNumberFormat="1" applyFont="1" applyFill="1"/>
    <xf numFmtId="0" fontId="76" fillId="0" borderId="0" xfId="383" applyFont="1" applyFill="1" applyBorder="1" applyAlignment="1">
      <alignment horizontal="center"/>
    </xf>
    <xf numFmtId="0" fontId="76" fillId="0" borderId="0" xfId="383" applyFont="1" applyFill="1" applyBorder="1"/>
    <xf numFmtId="0" fontId="19" fillId="0" borderId="0" xfId="383" applyNumberFormat="1" applyFont="1" applyFill="1" applyBorder="1" applyAlignment="1">
      <alignment horizontal="center"/>
    </xf>
    <xf numFmtId="0" fontId="19" fillId="0" borderId="0" xfId="383" applyFont="1" applyFill="1" applyBorder="1" applyAlignment="1">
      <alignment horizontal="center"/>
    </xf>
    <xf numFmtId="279" fontId="19" fillId="0" borderId="0" xfId="266" applyNumberFormat="1" applyFont="1" applyFill="1" applyBorder="1" applyAlignment="1">
      <alignment horizontal="center"/>
    </xf>
    <xf numFmtId="0" fontId="76" fillId="0" borderId="0" xfId="383" applyFont="1" applyFill="1" applyBorder="1" applyAlignment="1">
      <alignment horizontal="center" wrapText="1"/>
    </xf>
    <xf numFmtId="10" fontId="107" fillId="0" borderId="0" xfId="383" applyNumberFormat="1" applyFont="1" applyFill="1" applyBorder="1"/>
    <xf numFmtId="10" fontId="76" fillId="0" borderId="0" xfId="383" applyNumberFormat="1" applyFont="1" applyFill="1" applyBorder="1"/>
    <xf numFmtId="0" fontId="108" fillId="0" borderId="0" xfId="383" applyFont="1" applyFill="1" applyBorder="1"/>
    <xf numFmtId="174" fontId="52" fillId="0" borderId="0" xfId="0" applyFont="1" applyAlignment="1">
      <alignment horizontal="center" vertical="center"/>
    </xf>
    <xf numFmtId="43" fontId="101" fillId="0" borderId="0" xfId="59" applyNumberFormat="1" applyFont="1" applyAlignment="1"/>
    <xf numFmtId="0" fontId="52" fillId="0" borderId="0" xfId="188" applyNumberFormat="1" applyFont="1" applyFill="1" applyAlignment="1">
      <alignment vertical="top" wrapText="1"/>
    </xf>
    <xf numFmtId="174" fontId="52" fillId="0" borderId="0" xfId="0" applyFont="1" applyFill="1" applyAlignment="1">
      <alignment horizontal="left" vertical="center" wrapText="1"/>
    </xf>
    <xf numFmtId="0" fontId="52" fillId="0" borderId="0" xfId="0" applyNumberFormat="1" applyFont="1" applyAlignment="1">
      <alignment horizontal="center"/>
    </xf>
    <xf numFmtId="0" fontId="101" fillId="0" borderId="0" xfId="59" applyNumberFormat="1" applyFont="1" applyAlignment="1">
      <alignment horizontal="center"/>
    </xf>
    <xf numFmtId="174" fontId="109" fillId="17" borderId="0" xfId="0" applyFont="1" applyFill="1"/>
    <xf numFmtId="174" fontId="111" fillId="17" borderId="0" xfId="0" applyFont="1" applyFill="1"/>
    <xf numFmtId="174" fontId="111" fillId="17" borderId="0" xfId="0" applyFont="1" applyFill="1" applyAlignment="1"/>
    <xf numFmtId="2" fontId="109" fillId="0" borderId="0" xfId="0" applyNumberFormat="1" applyFont="1" applyAlignment="1">
      <alignment horizontal="center"/>
    </xf>
    <xf numFmtId="10" fontId="109" fillId="0" borderId="0" xfId="266" applyNumberFormat="1" applyFont="1" applyAlignment="1">
      <alignment horizontal="center"/>
    </xf>
    <xf numFmtId="174" fontId="112" fillId="0" borderId="0" xfId="0" applyFont="1" applyAlignment="1"/>
    <xf numFmtId="174" fontId="109" fillId="0" borderId="0" xfId="0" applyFont="1" applyFill="1"/>
    <xf numFmtId="0" fontId="52" fillId="0" borderId="0" xfId="388" applyFont="1" applyAlignment="1">
      <alignment vertical="center"/>
    </xf>
    <xf numFmtId="174" fontId="52" fillId="0" borderId="0" xfId="0" applyFont="1" applyAlignment="1"/>
    <xf numFmtId="174" fontId="52" fillId="0" borderId="0" xfId="0" applyFont="1" applyFill="1" applyAlignment="1"/>
    <xf numFmtId="49" fontId="52" fillId="0" borderId="0" xfId="0" applyNumberFormat="1" applyFont="1" applyFill="1" applyAlignment="1">
      <alignment horizontal="center"/>
    </xf>
    <xf numFmtId="0" fontId="52" fillId="0" borderId="0" xfId="0" applyNumberFormat="1" applyFont="1" applyFill="1" applyBorder="1" applyAlignment="1" applyProtection="1"/>
    <xf numFmtId="174" fontId="52" fillId="17" borderId="0" xfId="0" applyNumberFormat="1" applyFont="1" applyFill="1" applyBorder="1" applyAlignment="1" applyProtection="1"/>
    <xf numFmtId="174" fontId="52" fillId="0" borderId="0" xfId="209" applyFont="1" applyFill="1" applyBorder="1" applyAlignment="1">
      <alignment vertical="top"/>
    </xf>
    <xf numFmtId="174" fontId="52" fillId="0" borderId="0" xfId="0" applyFont="1" applyAlignment="1">
      <alignment horizontal="left" vertical="center"/>
    </xf>
    <xf numFmtId="174" fontId="19" fillId="0" borderId="0" xfId="0" applyFont="1" applyAlignment="1">
      <alignment horizontal="center" vertical="center"/>
    </xf>
    <xf numFmtId="9" fontId="52" fillId="14" borderId="0" xfId="59" applyNumberFormat="1" applyFont="1" applyFill="1" applyAlignment="1">
      <alignment horizontal="right"/>
    </xf>
    <xf numFmtId="9" fontId="52" fillId="14" borderId="0" xfId="59" applyNumberFormat="1" applyFont="1" applyFill="1" applyAlignment="1" applyProtection="1">
      <alignment vertical="top"/>
      <protection locked="0"/>
    </xf>
    <xf numFmtId="164" fontId="52" fillId="14" borderId="0" xfId="59" applyNumberFormat="1" applyFont="1" applyFill="1" applyAlignment="1" applyProtection="1">
      <alignment vertical="top"/>
      <protection locked="0"/>
    </xf>
    <xf numFmtId="175" fontId="52" fillId="0" borderId="0" xfId="192" applyNumberFormat="1" applyFont="1"/>
    <xf numFmtId="43" fontId="52" fillId="0" borderId="0" xfId="59" applyNumberFormat="1" applyFont="1" applyFill="1" applyAlignment="1">
      <alignment horizontal="right"/>
    </xf>
    <xf numFmtId="0" fontId="105" fillId="0" borderId="0" xfId="380" applyFont="1"/>
    <xf numFmtId="0" fontId="129" fillId="0" borderId="0" xfId="380" applyFont="1"/>
    <xf numFmtId="0" fontId="129" fillId="0" borderId="0" xfId="380" applyFont="1" applyAlignment="1">
      <alignment horizontal="right"/>
    </xf>
    <xf numFmtId="0" fontId="130" fillId="16" borderId="0" xfId="380" applyFont="1" applyFill="1"/>
    <xf numFmtId="0" fontId="131" fillId="0" borderId="0" xfId="380" applyFont="1"/>
    <xf numFmtId="0" fontId="131" fillId="0" borderId="0" xfId="380" applyFont="1" applyBorder="1" applyAlignment="1">
      <alignment vertical="center"/>
    </xf>
    <xf numFmtId="0" fontId="131" fillId="0" borderId="0" xfId="380" applyFont="1" applyBorder="1" applyAlignment="1">
      <alignment horizontal="center" vertical="center" wrapText="1"/>
    </xf>
    <xf numFmtId="0" fontId="131" fillId="0" borderId="23" xfId="380" applyFont="1" applyBorder="1" applyAlignment="1">
      <alignment horizontal="center" vertical="center"/>
    </xf>
    <xf numFmtId="0" fontId="131" fillId="0" borderId="0" xfId="380" applyFont="1" applyBorder="1" applyAlignment="1">
      <alignment horizontal="center" vertical="center"/>
    </xf>
    <xf numFmtId="0" fontId="129" fillId="0" borderId="15" xfId="380" applyFont="1" applyBorder="1" applyAlignment="1">
      <alignment horizontal="center" vertical="center" wrapText="1"/>
    </xf>
    <xf numFmtId="0" fontId="129" fillId="0" borderId="0" xfId="380" applyFont="1" applyBorder="1" applyAlignment="1">
      <alignment horizontal="center" vertical="center" wrapText="1"/>
    </xf>
    <xf numFmtId="0" fontId="129" fillId="0" borderId="0" xfId="380" applyFont="1" applyBorder="1" applyAlignment="1">
      <alignment horizontal="left" vertical="center"/>
    </xf>
    <xf numFmtId="15" fontId="129" fillId="0" borderId="0" xfId="380" applyNumberFormat="1" applyFont="1" applyBorder="1" applyAlignment="1">
      <alignment vertical="center" wrapText="1"/>
    </xf>
    <xf numFmtId="175" fontId="129" fillId="0" borderId="0" xfId="381" applyNumberFormat="1" applyFont="1" applyBorder="1" applyAlignment="1">
      <alignment horizontal="right" vertical="center" wrapText="1"/>
    </xf>
    <xf numFmtId="175" fontId="129" fillId="0" borderId="0" xfId="381" applyNumberFormat="1" applyFont="1" applyBorder="1" applyAlignment="1">
      <alignment vertical="center" wrapText="1"/>
    </xf>
    <xf numFmtId="175" fontId="129" fillId="16" borderId="0" xfId="381" applyNumberFormat="1" applyFont="1" applyFill="1" applyBorder="1" applyAlignment="1">
      <alignment vertical="center" wrapText="1"/>
    </xf>
    <xf numFmtId="175" fontId="129" fillId="0" borderId="0" xfId="381" applyNumberFormat="1" applyFont="1" applyFill="1" applyBorder="1" applyAlignment="1">
      <alignment horizontal="right" vertical="center" wrapText="1"/>
    </xf>
    <xf numFmtId="175" fontId="129" fillId="16" borderId="0" xfId="381" applyNumberFormat="1" applyFont="1" applyFill="1" applyBorder="1" applyAlignment="1">
      <alignment horizontal="right" vertical="center" wrapText="1"/>
    </xf>
    <xf numFmtId="175" fontId="129" fillId="0" borderId="0" xfId="464" applyNumberFormat="1" applyFont="1" applyBorder="1" applyAlignment="1"/>
    <xf numFmtId="43" fontId="129" fillId="0" borderId="0" xfId="59" applyFont="1"/>
    <xf numFmtId="0" fontId="129" fillId="0" borderId="3" xfId="380" applyFont="1" applyBorder="1" applyAlignment="1">
      <alignment vertical="center" wrapText="1"/>
    </xf>
    <xf numFmtId="175" fontId="129" fillId="0" borderId="3" xfId="380" applyNumberFormat="1" applyFont="1" applyBorder="1" applyAlignment="1">
      <alignment vertical="center" wrapText="1"/>
    </xf>
    <xf numFmtId="0" fontId="129" fillId="0" borderId="3" xfId="380" applyFont="1" applyBorder="1" applyAlignment="1">
      <alignment horizontal="right" vertical="center" wrapText="1"/>
    </xf>
    <xf numFmtId="175" fontId="129" fillId="0" borderId="3" xfId="381" applyNumberFormat="1" applyFont="1" applyBorder="1" applyAlignment="1">
      <alignment vertical="center" wrapText="1"/>
    </xf>
    <xf numFmtId="0" fontId="129" fillId="0" borderId="0" xfId="380" applyFont="1" applyBorder="1" applyAlignment="1">
      <alignment horizontal="right" vertical="center" wrapText="1"/>
    </xf>
    <xf numFmtId="0" fontId="129" fillId="0" borderId="0" xfId="380" applyFont="1" applyBorder="1" applyAlignment="1">
      <alignment vertical="center" wrapText="1"/>
    </xf>
    <xf numFmtId="0" fontId="129" fillId="0" borderId="0" xfId="380" applyFont="1" applyBorder="1"/>
    <xf numFmtId="0" fontId="129" fillId="0" borderId="0" xfId="380" applyFont="1" applyBorder="1" applyAlignment="1">
      <alignment horizontal="justify" vertical="center" wrapText="1"/>
    </xf>
    <xf numFmtId="0" fontId="129" fillId="0" borderId="0" xfId="380" applyFont="1" applyFill="1"/>
    <xf numFmtId="175" fontId="129" fillId="0" borderId="0" xfId="381" applyNumberFormat="1" applyFont="1" applyFill="1" applyBorder="1" applyAlignment="1">
      <alignment vertical="center" wrapText="1"/>
    </xf>
    <xf numFmtId="175" fontId="131" fillId="0" borderId="0" xfId="380" applyNumberFormat="1" applyFont="1"/>
    <xf numFmtId="0" fontId="129" fillId="0" borderId="0" xfId="380" applyFont="1" applyFill="1" applyBorder="1"/>
    <xf numFmtId="0" fontId="131" fillId="0" borderId="0" xfId="380" applyFont="1" applyFill="1" applyBorder="1"/>
    <xf numFmtId="175" fontId="131" fillId="0" borderId="0" xfId="381" applyNumberFormat="1" applyFont="1" applyFill="1" applyBorder="1" applyAlignment="1">
      <alignment vertical="center" wrapText="1"/>
    </xf>
    <xf numFmtId="175" fontId="129" fillId="0" borderId="0" xfId="59" applyNumberFormat="1" applyFont="1"/>
    <xf numFmtId="175" fontId="42" fillId="0" borderId="0" xfId="59" applyNumberFormat="1" applyFont="1" applyFill="1" applyAlignment="1">
      <alignment horizontal="center"/>
    </xf>
    <xf numFmtId="280" fontId="129" fillId="0" borderId="0" xfId="59" applyNumberFormat="1" applyFont="1" applyBorder="1" applyAlignment="1">
      <alignment horizontal="right" vertical="center" wrapText="1"/>
    </xf>
    <xf numFmtId="175" fontId="129" fillId="0" borderId="0" xfId="380" applyNumberFormat="1" applyFont="1"/>
    <xf numFmtId="0" fontId="132" fillId="0" borderId="0" xfId="380" applyFont="1"/>
    <xf numFmtId="43" fontId="129" fillId="0" borderId="0" xfId="380" applyNumberFormat="1" applyFont="1" applyBorder="1"/>
    <xf numFmtId="0" fontId="133" fillId="0" borderId="0" xfId="187" applyFont="1" applyAlignment="1">
      <alignment horizontal="left" indent="1"/>
    </xf>
    <xf numFmtId="175" fontId="129" fillId="0" borderId="3" xfId="86" applyNumberFormat="1" applyFont="1" applyBorder="1" applyAlignment="1">
      <alignment vertical="center" wrapText="1"/>
    </xf>
    <xf numFmtId="0" fontId="134" fillId="0" borderId="0" xfId="380" applyFont="1"/>
    <xf numFmtId="10" fontId="52" fillId="16" borderId="0" xfId="59" applyNumberFormat="1" applyFont="1" applyFill="1" applyAlignment="1"/>
    <xf numFmtId="1" fontId="52" fillId="16" borderId="0" xfId="59" applyNumberFormat="1" applyFont="1" applyFill="1"/>
    <xf numFmtId="1" fontId="52" fillId="16" borderId="0" xfId="0" applyNumberFormat="1" applyFont="1" applyFill="1"/>
    <xf numFmtId="1" fontId="19" fillId="0" borderId="0" xfId="201" applyNumberFormat="1" applyFont="1" applyAlignment="1"/>
    <xf numFmtId="174" fontId="127" fillId="0" borderId="0" xfId="0" applyFont="1" applyAlignment="1"/>
    <xf numFmtId="0" fontId="127" fillId="0" borderId="0" xfId="212" applyFont="1"/>
    <xf numFmtId="0" fontId="150" fillId="0" borderId="0" xfId="212" applyFont="1" applyAlignment="1">
      <alignment horizontal="left"/>
    </xf>
    <xf numFmtId="10" fontId="52" fillId="16" borderId="0" xfId="59" applyNumberFormat="1" applyFont="1" applyFill="1"/>
    <xf numFmtId="0" fontId="129" fillId="0" borderId="0" xfId="380" applyFont="1" applyFill="1" applyBorder="1" applyAlignment="1">
      <alignment horizontal="right" vertical="center" wrapText="1"/>
    </xf>
    <xf numFmtId="0" fontId="129" fillId="0" borderId="0" xfId="380" applyFont="1" applyFill="1" applyBorder="1" applyAlignment="1">
      <alignment horizontal="center" vertical="center" wrapText="1"/>
    </xf>
    <xf numFmtId="175" fontId="42" fillId="0" borderId="3" xfId="381" applyNumberFormat="1" applyFont="1" applyFill="1" applyBorder="1" applyAlignment="1">
      <alignment vertical="center" wrapText="1"/>
    </xf>
    <xf numFmtId="175" fontId="131" fillId="0" borderId="0" xfId="59" applyNumberFormat="1" applyFont="1"/>
    <xf numFmtId="41" fontId="52" fillId="16" borderId="0" xfId="59" applyNumberFormat="1" applyFont="1" applyFill="1"/>
    <xf numFmtId="10" fontId="76" fillId="0" borderId="0" xfId="59" applyNumberFormat="1" applyFont="1"/>
    <xf numFmtId="10" fontId="76" fillId="0" borderId="1" xfId="59" applyNumberFormat="1" applyFont="1" applyBorder="1"/>
    <xf numFmtId="10" fontId="19" fillId="0" borderId="1" xfId="59" applyNumberFormat="1" applyFont="1" applyBorder="1" applyAlignment="1"/>
    <xf numFmtId="175" fontId="52" fillId="16" borderId="20" xfId="59" applyNumberFormat="1" applyFont="1" applyFill="1" applyBorder="1"/>
    <xf numFmtId="175" fontId="52" fillId="0" borderId="12" xfId="59" applyNumberFormat="1" applyFont="1" applyBorder="1"/>
    <xf numFmtId="175" fontId="52" fillId="16" borderId="21" xfId="59" applyNumberFormat="1" applyFont="1" applyFill="1" applyBorder="1"/>
    <xf numFmtId="175" fontId="52" fillId="0" borderId="11" xfId="59" applyNumberFormat="1" applyFont="1" applyBorder="1" applyAlignment="1">
      <alignment horizontal="center"/>
    </xf>
    <xf numFmtId="175" fontId="52" fillId="0" borderId="0" xfId="59" applyNumberFormat="1" applyFont="1"/>
    <xf numFmtId="174" fontId="52" fillId="0" borderId="0" xfId="211" applyFont="1" applyAlignment="1">
      <alignment horizontal="center"/>
    </xf>
    <xf numFmtId="49" fontId="52" fillId="0" borderId="0" xfId="211" applyNumberFormat="1" applyFont="1" applyAlignment="1" applyProtection="1">
      <alignment horizontal="center"/>
      <protection locked="0"/>
    </xf>
    <xf numFmtId="0" fontId="52" fillId="0" borderId="0" xfId="211" applyNumberFormat="1" applyFont="1" applyFill="1" applyAlignment="1" applyProtection="1">
      <alignment vertical="top" wrapText="1"/>
      <protection locked="0"/>
    </xf>
    <xf numFmtId="0" fontId="91" fillId="0" borderId="0" xfId="211" applyNumberFormat="1" applyFont="1" applyFill="1" applyAlignment="1" applyProtection="1">
      <alignment vertical="top" wrapText="1"/>
      <protection locked="0"/>
    </xf>
    <xf numFmtId="174" fontId="52" fillId="0" borderId="0" xfId="0" applyFont="1" applyFill="1" applyAlignment="1">
      <alignment horizontal="left" wrapText="1"/>
    </xf>
    <xf numFmtId="0" fontId="52" fillId="0" borderId="0" xfId="211" quotePrefix="1" applyNumberFormat="1" applyFont="1" applyFill="1" applyAlignment="1">
      <alignment vertical="top" wrapText="1"/>
    </xf>
    <xf numFmtId="0" fontId="52" fillId="0" borderId="0" xfId="211" applyNumberFormat="1" applyFont="1" applyFill="1" applyAlignment="1">
      <alignment vertical="top" wrapText="1"/>
    </xf>
    <xf numFmtId="0" fontId="52" fillId="0" borderId="0" xfId="188" quotePrefix="1" applyNumberFormat="1" applyFont="1" applyFill="1" applyAlignment="1">
      <alignment vertical="top" wrapText="1"/>
    </xf>
    <xf numFmtId="0" fontId="52" fillId="0" borderId="0" xfId="188" applyNumberFormat="1" applyFont="1" applyFill="1" applyAlignment="1">
      <alignment vertical="top" wrapText="1"/>
    </xf>
    <xf numFmtId="0" fontId="52" fillId="17" borderId="0" xfId="0" applyNumberFormat="1" applyFont="1" applyFill="1" applyBorder="1" applyAlignment="1" applyProtection="1">
      <alignment vertical="top" wrapText="1"/>
    </xf>
    <xf numFmtId="0" fontId="52" fillId="0" borderId="0" xfId="206" applyFont="1" applyFill="1" applyAlignment="1">
      <alignment vertical="top" wrapText="1"/>
    </xf>
    <xf numFmtId="0" fontId="52" fillId="0" borderId="0" xfId="0" applyNumberFormat="1" applyFont="1" applyFill="1" applyBorder="1" applyAlignment="1">
      <alignment horizontal="left" vertical="top" wrapText="1"/>
    </xf>
    <xf numFmtId="174" fontId="42" fillId="0" borderId="0" xfId="0" applyFont="1" applyAlignment="1">
      <alignment horizontal="left" vertical="center" wrapText="1"/>
    </xf>
    <xf numFmtId="174" fontId="52" fillId="0" borderId="0" xfId="201" applyFont="1" applyFill="1" applyBorder="1" applyAlignment="1">
      <alignment horizontal="left"/>
    </xf>
    <xf numFmtId="174" fontId="52" fillId="0" borderId="0" xfId="201" applyFont="1" applyFill="1" applyBorder="1" applyAlignment="1">
      <alignment horizontal="left" vertical="top" wrapText="1"/>
    </xf>
    <xf numFmtId="174" fontId="52" fillId="0" borderId="0" xfId="201" applyFont="1" applyFill="1" applyBorder="1" applyAlignment="1">
      <alignment horizontal="left" wrapText="1"/>
    </xf>
    <xf numFmtId="174" fontId="52" fillId="0" borderId="0" xfId="201" applyFont="1" applyAlignment="1">
      <alignment horizontal="left" vertical="top" wrapText="1"/>
    </xf>
    <xf numFmtId="174" fontId="52" fillId="0" borderId="20" xfId="0" applyFont="1" applyBorder="1" applyAlignment="1">
      <alignment horizontal="center"/>
    </xf>
    <xf numFmtId="174" fontId="52" fillId="0" borderId="21" xfId="0" applyFont="1" applyBorder="1" applyAlignment="1">
      <alignment horizontal="center"/>
    </xf>
    <xf numFmtId="174" fontId="52" fillId="0" borderId="17" xfId="0" applyFont="1" applyBorder="1" applyAlignment="1">
      <alignment horizontal="center"/>
    </xf>
    <xf numFmtId="174" fontId="52" fillId="0" borderId="22" xfId="0" applyFont="1" applyBorder="1" applyAlignment="1">
      <alignment horizontal="center"/>
    </xf>
    <xf numFmtId="174" fontId="52" fillId="0" borderId="0" xfId="0" applyFont="1" applyFill="1" applyAlignment="1">
      <alignment horizontal="left" vertical="top" wrapText="1"/>
    </xf>
    <xf numFmtId="0" fontId="52" fillId="0" borderId="0" xfId="188" applyNumberFormat="1" applyFont="1" applyFill="1" applyAlignment="1">
      <alignment horizontal="left" vertical="top" wrapText="1"/>
    </xf>
    <xf numFmtId="174" fontId="59" fillId="0" borderId="0" xfId="0" applyFont="1" applyAlignment="1">
      <alignment horizontal="center"/>
    </xf>
    <xf numFmtId="0" fontId="59" fillId="0" borderId="0" xfId="212" applyFont="1" applyAlignment="1">
      <alignment horizontal="center"/>
    </xf>
    <xf numFmtId="174" fontId="52" fillId="0" borderId="0" xfId="0" applyFont="1" applyFill="1" applyAlignment="1">
      <alignment horizontal="left" vertical="center" wrapText="1"/>
    </xf>
    <xf numFmtId="0" fontId="81" fillId="0" borderId="0" xfId="188" applyNumberFormat="1" applyFont="1" applyFill="1" applyAlignment="1">
      <alignment horizontal="left" vertical="top" wrapText="1"/>
    </xf>
    <xf numFmtId="0" fontId="131" fillId="0" borderId="20" xfId="380" applyFont="1" applyBorder="1" applyAlignment="1">
      <alignment horizontal="center" vertical="center"/>
    </xf>
    <xf numFmtId="0" fontId="131" fillId="0" borderId="3" xfId="380" applyFont="1" applyBorder="1" applyAlignment="1">
      <alignment horizontal="center" vertical="center"/>
    </xf>
    <xf numFmtId="0" fontId="131" fillId="0" borderId="21" xfId="380" applyFont="1" applyBorder="1" applyAlignment="1">
      <alignment horizontal="center" vertical="center"/>
    </xf>
    <xf numFmtId="0" fontId="131" fillId="0" borderId="16" xfId="380" applyFont="1" applyBorder="1" applyAlignment="1">
      <alignment horizontal="center" vertical="center"/>
    </xf>
    <xf numFmtId="0" fontId="131" fillId="0" borderId="7" xfId="380" applyFont="1" applyBorder="1" applyAlignment="1">
      <alignment horizontal="center" vertical="center"/>
    </xf>
    <xf numFmtId="0" fontId="131" fillId="0" borderId="24" xfId="380" applyFont="1" applyBorder="1" applyAlignment="1">
      <alignment horizontal="center" vertical="center"/>
    </xf>
    <xf numFmtId="0" fontId="105" fillId="0" borderId="0" xfId="380" applyFont="1" applyFill="1" applyAlignment="1">
      <alignment horizontal="center"/>
    </xf>
    <xf numFmtId="0" fontId="105" fillId="0" borderId="0" xfId="380" applyFont="1" applyAlignment="1">
      <alignment horizontal="center"/>
    </xf>
    <xf numFmtId="0" fontId="105" fillId="16" borderId="0" xfId="380" applyFont="1" applyFill="1" applyAlignment="1">
      <alignment horizontal="center"/>
    </xf>
    <xf numFmtId="174" fontId="52" fillId="0" borderId="10" xfId="0" applyFont="1" applyFill="1" applyBorder="1" applyAlignment="1">
      <alignment horizontal="center"/>
    </xf>
    <xf numFmtId="174" fontId="52" fillId="0" borderId="0" xfId="0" applyFont="1" applyFill="1" applyBorder="1" applyAlignment="1">
      <alignment horizontal="center"/>
    </xf>
    <xf numFmtId="174" fontId="52" fillId="0" borderId="12" xfId="0" applyFont="1" applyFill="1" applyBorder="1" applyAlignment="1">
      <alignment horizontal="center"/>
    </xf>
    <xf numFmtId="0" fontId="52" fillId="0" borderId="0" xfId="201" applyNumberFormat="1" applyFont="1" applyFill="1" applyBorder="1" applyAlignment="1" applyProtection="1">
      <alignment horizontal="center"/>
      <protection locked="0"/>
    </xf>
    <xf numFmtId="0" fontId="52" fillId="0" borderId="0" xfId="0" applyNumberFormat="1" applyFont="1" applyAlignment="1">
      <alignment horizontal="center"/>
    </xf>
    <xf numFmtId="10" fontId="52" fillId="0" borderId="0" xfId="266" applyNumberFormat="1" applyFont="1" applyFill="1" applyAlignment="1">
      <alignment horizontal="center"/>
    </xf>
  </cellXfs>
  <cellStyles count="603">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389" xr:uid="{00000000-0005-0000-0000-000007000000}"/>
    <cellStyle name="20% - Accent2 2" xfId="390" xr:uid="{00000000-0005-0000-0000-000008000000}"/>
    <cellStyle name="20% - Accent3 2" xfId="391" xr:uid="{00000000-0005-0000-0000-000009000000}"/>
    <cellStyle name="20% - Accent4 2" xfId="392" xr:uid="{00000000-0005-0000-0000-00000A000000}"/>
    <cellStyle name="20% - Accent5 2" xfId="393" xr:uid="{00000000-0005-0000-0000-00000B000000}"/>
    <cellStyle name="20% - Accent6 2" xfId="394" xr:uid="{00000000-0005-0000-0000-00000C000000}"/>
    <cellStyle name="40% - Accent1 2" xfId="395" xr:uid="{00000000-0005-0000-0000-00000D000000}"/>
    <cellStyle name="40% - Accent2 2" xfId="396" xr:uid="{00000000-0005-0000-0000-00000E000000}"/>
    <cellStyle name="40% - Accent3 2" xfId="397" xr:uid="{00000000-0005-0000-0000-00000F000000}"/>
    <cellStyle name="40% - Accent4 2" xfId="398" xr:uid="{00000000-0005-0000-0000-000010000000}"/>
    <cellStyle name="40% - Accent5 2" xfId="399" xr:uid="{00000000-0005-0000-0000-000011000000}"/>
    <cellStyle name="40% - Accent6 2" xfId="400" xr:uid="{00000000-0005-0000-0000-000012000000}"/>
    <cellStyle name="60% - Accent1 2" xfId="401" xr:uid="{00000000-0005-0000-0000-000013000000}"/>
    <cellStyle name="60% - Accent2 2" xfId="402" xr:uid="{00000000-0005-0000-0000-000014000000}"/>
    <cellStyle name="60% - Accent3 2" xfId="403" xr:uid="{00000000-0005-0000-0000-000015000000}"/>
    <cellStyle name="60% - Accent4 2" xfId="404" xr:uid="{00000000-0005-0000-0000-000016000000}"/>
    <cellStyle name="60% - Accent5 2" xfId="405" xr:uid="{00000000-0005-0000-0000-000017000000}"/>
    <cellStyle name="60% - Accent6 2" xfId="406" xr:uid="{00000000-0005-0000-0000-000018000000}"/>
    <cellStyle name="Accent1 - 20%" xfId="536" xr:uid="{9D6D9EA3-B36A-4C32-AE92-00033CFE4A02}"/>
    <cellStyle name="Accent1 - 40%" xfId="537" xr:uid="{25F8C86C-E68C-46E9-9550-65E1447EDF61}"/>
    <cellStyle name="Accent1 - 60%" xfId="538" xr:uid="{BD2C7020-4A8D-422F-ACC9-DA44CD378D45}"/>
    <cellStyle name="Accent1 2" xfId="407" xr:uid="{00000000-0005-0000-0000-000019000000}"/>
    <cellStyle name="Accent1 3" xfId="535" xr:uid="{F5F111A6-F75A-4B55-84BA-4D1C51299EC1}"/>
    <cellStyle name="Accent2 - 20%" xfId="540" xr:uid="{6C036237-AD89-4376-A792-4BD5D0C86E1C}"/>
    <cellStyle name="Accent2 - 40%" xfId="541" xr:uid="{F0D58DB2-9C56-4A62-911E-4C4E59CEF79F}"/>
    <cellStyle name="Accent2 - 60%" xfId="542" xr:uid="{7F3BDBA7-DDD4-409C-B901-257D8A20CD81}"/>
    <cellStyle name="Accent2 2" xfId="408" xr:uid="{00000000-0005-0000-0000-00001A000000}"/>
    <cellStyle name="Accent2 3" xfId="539" xr:uid="{C200257F-ECC0-4BF0-82A5-B1FA5696CA6D}"/>
    <cellStyle name="Accent3 - 20%" xfId="544" xr:uid="{ABAFB0D8-3CBC-4617-A52F-FB982D4FD8E1}"/>
    <cellStyle name="Accent3 - 40%" xfId="545" xr:uid="{405021BC-ABD6-4579-BD80-72E136329E6C}"/>
    <cellStyle name="Accent3 - 60%" xfId="546" xr:uid="{8915BF12-2EE8-42E9-87F8-6ADE113390E6}"/>
    <cellStyle name="Accent3 2" xfId="409" xr:uid="{00000000-0005-0000-0000-00001B000000}"/>
    <cellStyle name="Accent3 3" xfId="543" xr:uid="{011F17DB-9506-4E28-83A8-2070046B981C}"/>
    <cellStyle name="Accent4 - 20%" xfId="548" xr:uid="{44E2B236-2BFB-4333-BBB1-296640B711E4}"/>
    <cellStyle name="Accent4 - 40%" xfId="549" xr:uid="{20F4F063-2D8A-49F8-A040-2F1A2C7DD7BF}"/>
    <cellStyle name="Accent4 - 60%" xfId="550" xr:uid="{DB1A6EF3-AF8B-42D6-BB0B-5315B048E240}"/>
    <cellStyle name="Accent4 2" xfId="410" xr:uid="{00000000-0005-0000-0000-00001C000000}"/>
    <cellStyle name="Accent4 3" xfId="547" xr:uid="{C1D49E9A-EB9C-4F69-8DD9-6AC2D3D907B1}"/>
    <cellStyle name="Accent5 - 20%" xfId="552" xr:uid="{CC271190-E6F0-4142-8A04-7F027A9EA1CA}"/>
    <cellStyle name="Accent5 - 40%" xfId="553" xr:uid="{18AB3A12-C784-4CDB-9679-924DD88B76A4}"/>
    <cellStyle name="Accent5 - 60%" xfId="554" xr:uid="{5F6191DF-04EF-47FB-A88C-C9D40DE14B8F}"/>
    <cellStyle name="Accent5 2" xfId="411" xr:uid="{00000000-0005-0000-0000-00001D000000}"/>
    <cellStyle name="Accent5 3" xfId="551" xr:uid="{57E0E898-516C-47D9-8C7A-C5352522DB1E}"/>
    <cellStyle name="Accent6 - 20%" xfId="556" xr:uid="{EE93E461-5E03-4931-AD4F-3A6503C13494}"/>
    <cellStyle name="Accent6 - 40%" xfId="557" xr:uid="{DC6B0A69-C21C-4BF3-B397-B451DD02948A}"/>
    <cellStyle name="Accent6 - 60%" xfId="558" xr:uid="{08A7DCB7-1644-4ACC-AE0B-48574C8B3B21}"/>
    <cellStyle name="Accent6 2" xfId="412" xr:uid="{00000000-0005-0000-0000-00001E000000}"/>
    <cellStyle name="Accent6 3" xfId="555" xr:uid="{B6BAAC2A-59F6-442B-B55E-08082E80DCFD}"/>
    <cellStyle name="Bad 2" xfId="413" xr:uid="{00000000-0005-0000-0000-00001F000000}"/>
    <cellStyle name="Bad 3" xfId="559" xr:uid="{CBD00EA7-FD68-4A62-B823-7D093A5B604F}"/>
    <cellStyle name="Basic" xfId="8" xr:uid="{00000000-0005-0000-0000-000020000000}"/>
    <cellStyle name="black" xfId="9" xr:uid="{00000000-0005-0000-0000-000021000000}"/>
    <cellStyle name="blu" xfId="10" xr:uid="{00000000-0005-0000-0000-000022000000}"/>
    <cellStyle name="BoldUnderlineNumber" xfId="530" xr:uid="{0A2D1106-1132-4DC5-9020-6C5A5CB6EBE7}"/>
    <cellStyle name="BoldUnderlineNumber 2" xfId="600" xr:uid="{85825661-3E35-4BA7-BD7F-4F1274DD0427}"/>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414" xr:uid="{00000000-0005-0000-0000-000051000000}"/>
    <cellStyle name="Calculation 3" xfId="560" xr:uid="{F54BE333-6B5D-4385-B8F3-7A03464A30D8}"/>
    <cellStyle name="cas" xfId="57" xr:uid="{00000000-0005-0000-0000-000052000000}"/>
    <cellStyle name="Centered Heading" xfId="58" xr:uid="{00000000-0005-0000-0000-000053000000}"/>
    <cellStyle name="Check Cell 2" xfId="415" xr:uid="{00000000-0005-0000-0000-000054000000}"/>
    <cellStyle name="Check Cell 3" xfId="561" xr:uid="{23846DEF-AED9-4E2A-9F67-3F9AFA5F7A03}"/>
    <cellStyle name="ColumnHeader" xfId="522" xr:uid="{C89E7CF2-6EEB-4DAB-8E46-555231348CFE}"/>
    <cellStyle name="ColumnHeader 2" xfId="593" xr:uid="{1E5E2570-0873-4EDD-A1DE-149491B9934E}"/>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1" xfId="77" xr:uid="{00000000-0005-0000-0000-000067000000}"/>
    <cellStyle name="Comma 12" xfId="381" xr:uid="{00000000-0005-0000-0000-000068000000}"/>
    <cellStyle name="Comma 12 2" xfId="416" xr:uid="{00000000-0005-0000-0000-000069000000}"/>
    <cellStyle name="Comma 12 3" xfId="517" xr:uid="{AC9B34FD-7FAB-41B5-8090-B04E80C6C5CC}"/>
    <cellStyle name="Comma 12 4" xfId="533" xr:uid="{07C67A71-CC52-4E6E-A146-945968DF2DBE}"/>
    <cellStyle name="Comma 13" xfId="462" xr:uid="{00000000-0005-0000-0000-00006A000000}"/>
    <cellStyle name="Comma 14" xfId="590" xr:uid="{76F4E13B-B178-4A72-B38D-D7D84B278222}"/>
    <cellStyle name="Comma 2" xfId="78" xr:uid="{00000000-0005-0000-0000-00006B000000}"/>
    <cellStyle name="Comma 2 2" xfId="79" xr:uid="{00000000-0005-0000-0000-00006C000000}"/>
    <cellStyle name="Comma 3" xfId="80" xr:uid="{00000000-0005-0000-0000-00006D000000}"/>
    <cellStyle name="Comma 3 2" xfId="81" xr:uid="{00000000-0005-0000-0000-00006E000000}"/>
    <cellStyle name="Comma 4" xfId="82" xr:uid="{00000000-0005-0000-0000-00006F000000}"/>
    <cellStyle name="Comma 5" xfId="83" xr:uid="{00000000-0005-0000-0000-000070000000}"/>
    <cellStyle name="Comma 5 2" xfId="464" xr:uid="{00000000-0005-0000-0000-000071000000}"/>
    <cellStyle name="Comma 6" xfId="84" xr:uid="{00000000-0005-0000-0000-000072000000}"/>
    <cellStyle name="Comma 6 2" xfId="385" xr:uid="{00000000-0005-0000-0000-000073000000}"/>
    <cellStyle name="Comma 6 2 2" xfId="417" xr:uid="{00000000-0005-0000-0000-000074000000}"/>
    <cellStyle name="Comma 7" xfId="85" xr:uid="{00000000-0005-0000-0000-000075000000}"/>
    <cellStyle name="Comma 8" xfId="86" xr:uid="{00000000-0005-0000-0000-000076000000}"/>
    <cellStyle name="Comma 8 2" xfId="87" xr:uid="{00000000-0005-0000-0000-000077000000}"/>
    <cellStyle name="Comma 8 2 2" xfId="365" xr:uid="{00000000-0005-0000-0000-000078000000}"/>
    <cellStyle name="Comma 9" xfId="88" xr:uid="{00000000-0005-0000-0000-000079000000}"/>
    <cellStyle name="Comma 9 2" xfId="366" xr:uid="{00000000-0005-0000-0000-00007A000000}"/>
    <cellStyle name="Comma Input" xfId="89" xr:uid="{00000000-0005-0000-0000-00007B000000}"/>
    <cellStyle name="Comma0" xfId="90" xr:uid="{00000000-0005-0000-0000-00007C000000}"/>
    <cellStyle name="Company Name" xfId="91" xr:uid="{00000000-0005-0000-0000-00007D000000}"/>
    <cellStyle name="Config Data" xfId="92" xr:uid="{00000000-0005-0000-0000-00007E000000}"/>
    <cellStyle name="Currency" xfId="93" builtinId="4"/>
    <cellStyle name="Currency [1]" xfId="94" xr:uid="{00000000-0005-0000-0000-000080000000}"/>
    <cellStyle name="Currency [2]" xfId="95" xr:uid="{00000000-0005-0000-0000-000081000000}"/>
    <cellStyle name="Currency [3]" xfId="96" xr:uid="{00000000-0005-0000-0000-000082000000}"/>
    <cellStyle name="Currency 0.0" xfId="97" xr:uid="{00000000-0005-0000-0000-000083000000}"/>
    <cellStyle name="Currency 0.00" xfId="98" xr:uid="{00000000-0005-0000-0000-000084000000}"/>
    <cellStyle name="Currency 0.000" xfId="99" xr:uid="{00000000-0005-0000-0000-000085000000}"/>
    <cellStyle name="Currency 0.0000" xfId="100" xr:uid="{00000000-0005-0000-0000-000086000000}"/>
    <cellStyle name="Currency 2" xfId="101" xr:uid="{00000000-0005-0000-0000-000087000000}"/>
    <cellStyle name="Currency 2 2" xfId="102" xr:uid="{00000000-0005-0000-0000-000088000000}"/>
    <cellStyle name="Currency 3" xfId="103" xr:uid="{00000000-0005-0000-0000-000089000000}"/>
    <cellStyle name="Currency 3 2" xfId="104" xr:uid="{00000000-0005-0000-0000-00008A000000}"/>
    <cellStyle name="Currency 4" xfId="105" xr:uid="{00000000-0005-0000-0000-00008B000000}"/>
    <cellStyle name="Currency Input" xfId="106" xr:uid="{00000000-0005-0000-0000-00008C000000}"/>
    <cellStyle name="Currency0" xfId="107" xr:uid="{00000000-0005-0000-0000-00008D000000}"/>
    <cellStyle name="d" xfId="108" xr:uid="{00000000-0005-0000-0000-00008E000000}"/>
    <cellStyle name="d," xfId="109" xr:uid="{00000000-0005-0000-0000-00008F000000}"/>
    <cellStyle name="d1" xfId="110" xr:uid="{00000000-0005-0000-0000-000090000000}"/>
    <cellStyle name="d1," xfId="111" xr:uid="{00000000-0005-0000-0000-000091000000}"/>
    <cellStyle name="d2" xfId="112" xr:uid="{00000000-0005-0000-0000-000092000000}"/>
    <cellStyle name="d2," xfId="113" xr:uid="{00000000-0005-0000-0000-000093000000}"/>
    <cellStyle name="d3" xfId="114" xr:uid="{00000000-0005-0000-0000-000094000000}"/>
    <cellStyle name="Dash" xfId="115" xr:uid="{00000000-0005-0000-0000-000095000000}"/>
    <cellStyle name="Date" xfId="116" xr:uid="{00000000-0005-0000-0000-000096000000}"/>
    <cellStyle name="Date [Abbreviated]" xfId="117" xr:uid="{00000000-0005-0000-0000-000097000000}"/>
    <cellStyle name="Date [Long Europe]" xfId="118" xr:uid="{00000000-0005-0000-0000-000098000000}"/>
    <cellStyle name="Date [Long U.S.]" xfId="119" xr:uid="{00000000-0005-0000-0000-000099000000}"/>
    <cellStyle name="Date [Short Europe]" xfId="120" xr:uid="{00000000-0005-0000-0000-00009A000000}"/>
    <cellStyle name="Date [Short U.S.]" xfId="121" xr:uid="{00000000-0005-0000-0000-00009B000000}"/>
    <cellStyle name="Date_ITCM 2010 Template" xfId="122" xr:uid="{00000000-0005-0000-0000-00009C000000}"/>
    <cellStyle name="Define$0" xfId="123" xr:uid="{00000000-0005-0000-0000-00009D000000}"/>
    <cellStyle name="Define$1" xfId="124" xr:uid="{00000000-0005-0000-0000-00009E000000}"/>
    <cellStyle name="Define$2" xfId="125" xr:uid="{00000000-0005-0000-0000-00009F000000}"/>
    <cellStyle name="Define0" xfId="126" xr:uid="{00000000-0005-0000-0000-0000A0000000}"/>
    <cellStyle name="Define1" xfId="127" xr:uid="{00000000-0005-0000-0000-0000A1000000}"/>
    <cellStyle name="Define1x" xfId="128" xr:uid="{00000000-0005-0000-0000-0000A2000000}"/>
    <cellStyle name="Define2" xfId="129" xr:uid="{00000000-0005-0000-0000-0000A3000000}"/>
    <cellStyle name="Define2x" xfId="130" xr:uid="{00000000-0005-0000-0000-0000A4000000}"/>
    <cellStyle name="DetailIndented" xfId="523" xr:uid="{B52FB915-5D79-45B4-8230-95C829F56DB4}"/>
    <cellStyle name="DetailIndented 2" xfId="594" xr:uid="{1E951EF0-1742-49E8-9E21-2EDF9BD71D62}"/>
    <cellStyle name="DetailTotalNumber" xfId="525" xr:uid="{19AC7712-FC01-4554-9C2D-76249CA1E460}"/>
    <cellStyle name="DetailTotalNumber 2" xfId="596" xr:uid="{6D0443B7-C66D-42F7-9486-6FC04FCA06BD}"/>
    <cellStyle name="Dollar" xfId="131" xr:uid="{00000000-0005-0000-0000-0000A5000000}"/>
    <cellStyle name="e" xfId="132" xr:uid="{00000000-0005-0000-0000-0000A6000000}"/>
    <cellStyle name="e1" xfId="133" xr:uid="{00000000-0005-0000-0000-0000A7000000}"/>
    <cellStyle name="e2" xfId="134" xr:uid="{00000000-0005-0000-0000-0000A8000000}"/>
    <cellStyle name="Emphasis 1" xfId="562" xr:uid="{46C81815-1CF0-4A6A-B630-D6FEE1EC5A7C}"/>
    <cellStyle name="Emphasis 2" xfId="563" xr:uid="{7DDE3292-5D9F-49D3-92CB-9BC9FDECB04F}"/>
    <cellStyle name="Emphasis 3" xfId="564" xr:uid="{922CDC72-5007-4900-97E9-8F3928E6072C}"/>
    <cellStyle name="Euro" xfId="135" xr:uid="{00000000-0005-0000-0000-0000A9000000}"/>
    <cellStyle name="Explanatory Text 2" xfId="418" xr:uid="{00000000-0005-0000-0000-0000AA000000}"/>
    <cellStyle name="Fixed" xfId="136" xr:uid="{00000000-0005-0000-0000-0000AB000000}"/>
    <cellStyle name="FOOTER - Style1" xfId="137" xr:uid="{00000000-0005-0000-0000-0000AC000000}"/>
    <cellStyle name="g" xfId="138" xr:uid="{00000000-0005-0000-0000-0000AD000000}"/>
    <cellStyle name="general" xfId="139" xr:uid="{00000000-0005-0000-0000-0000AE000000}"/>
    <cellStyle name="General [C]" xfId="140" xr:uid="{00000000-0005-0000-0000-0000AF000000}"/>
    <cellStyle name="General [R]" xfId="141" xr:uid="{00000000-0005-0000-0000-0000B0000000}"/>
    <cellStyle name="Good 2" xfId="419" xr:uid="{00000000-0005-0000-0000-0000B1000000}"/>
    <cellStyle name="Good 3" xfId="565" xr:uid="{EE6A0222-BB54-4F31-9FF0-C2E3348CDA2D}"/>
    <cellStyle name="GrandTotalNumber" xfId="529" xr:uid="{AE53C7BD-2522-448A-B398-B6DEE6D343C7}"/>
    <cellStyle name="GrandTotalNumber 2" xfId="599" xr:uid="{5BD962B6-1084-442C-A83F-88D29FF832BC}"/>
    <cellStyle name="Green" xfId="142" xr:uid="{00000000-0005-0000-0000-0000B2000000}"/>
    <cellStyle name="grey" xfId="143" xr:uid="{00000000-0005-0000-0000-0000B3000000}"/>
    <cellStyle name="Header" xfId="520" xr:uid="{A548A600-CD8F-40B4-ABC6-236FF57F76F3}"/>
    <cellStyle name="Header 2" xfId="591" xr:uid="{E16B3E90-9129-4D9B-8EB9-D0AB213337AC}"/>
    <cellStyle name="Header1" xfId="144" xr:uid="{00000000-0005-0000-0000-0000B4000000}"/>
    <cellStyle name="Header2" xfId="145" xr:uid="{00000000-0005-0000-0000-0000B5000000}"/>
    <cellStyle name="Heading" xfId="146" xr:uid="{00000000-0005-0000-0000-0000B6000000}"/>
    <cellStyle name="Heading 1" xfId="147" builtinId="16" customBuiltin="1"/>
    <cellStyle name="Heading 1 2" xfId="566" xr:uid="{D4A78507-3759-4674-B552-5CCEC45776D1}"/>
    <cellStyle name="Heading 2" xfId="148" builtinId="17" customBuiltin="1"/>
    <cellStyle name="Heading 2 2" xfId="149" xr:uid="{00000000-0005-0000-0000-0000B9000000}"/>
    <cellStyle name="Heading 2 3" xfId="567" xr:uid="{19F621EA-F74F-4B59-ACC8-3D77F274A782}"/>
    <cellStyle name="Heading 3 2" xfId="420" xr:uid="{00000000-0005-0000-0000-0000BA000000}"/>
    <cellStyle name="Heading 3 3" xfId="568" xr:uid="{6222C1F6-65DF-4045-B908-750DFDD91FB6}"/>
    <cellStyle name="Heading 4 2" xfId="421" xr:uid="{00000000-0005-0000-0000-0000BB000000}"/>
    <cellStyle name="Heading 4 3" xfId="569" xr:uid="{08952FB8-C68D-4E7F-9F51-40517349CD1F}"/>
    <cellStyle name="Heading No Underline" xfId="150" xr:uid="{00000000-0005-0000-0000-0000BC000000}"/>
    <cellStyle name="Heading With Underline" xfId="151" xr:uid="{00000000-0005-0000-0000-0000BD000000}"/>
    <cellStyle name="Heading1" xfId="152" xr:uid="{00000000-0005-0000-0000-0000BE000000}"/>
    <cellStyle name="Heading2" xfId="153" xr:uid="{00000000-0005-0000-0000-0000BF000000}"/>
    <cellStyle name="Headline" xfId="154" xr:uid="{00000000-0005-0000-0000-0000C0000000}"/>
    <cellStyle name="Highlight" xfId="155" xr:uid="{00000000-0005-0000-0000-0000C1000000}"/>
    <cellStyle name="Hyperlink 2" xfId="156" xr:uid="{00000000-0005-0000-0000-0000C2000000}"/>
    <cellStyle name="in" xfId="157" xr:uid="{00000000-0005-0000-0000-0000C3000000}"/>
    <cellStyle name="Indented [0]" xfId="158" xr:uid="{00000000-0005-0000-0000-0000C4000000}"/>
    <cellStyle name="Indented [2]" xfId="159" xr:uid="{00000000-0005-0000-0000-0000C5000000}"/>
    <cellStyle name="Indented [4]" xfId="160" xr:uid="{00000000-0005-0000-0000-0000C6000000}"/>
    <cellStyle name="Indented [6]" xfId="161" xr:uid="{00000000-0005-0000-0000-0000C7000000}"/>
    <cellStyle name="Input [yellow]" xfId="162" xr:uid="{00000000-0005-0000-0000-0000C8000000}"/>
    <cellStyle name="Input 2" xfId="423" xr:uid="{00000000-0005-0000-0000-0000C9000000}"/>
    <cellStyle name="Input 3" xfId="422" xr:uid="{00000000-0005-0000-0000-0000CA000000}"/>
    <cellStyle name="Input 4" xfId="570" xr:uid="{C4520373-9B0B-4D22-BD87-EA7353704E36}"/>
    <cellStyle name="Input$0" xfId="163" xr:uid="{00000000-0005-0000-0000-0000CB000000}"/>
    <cellStyle name="Input$1" xfId="164" xr:uid="{00000000-0005-0000-0000-0000CC000000}"/>
    <cellStyle name="Input$2" xfId="165" xr:uid="{00000000-0005-0000-0000-0000CD000000}"/>
    <cellStyle name="Input0" xfId="166" xr:uid="{00000000-0005-0000-0000-0000CE000000}"/>
    <cellStyle name="Input1" xfId="167" xr:uid="{00000000-0005-0000-0000-0000CF000000}"/>
    <cellStyle name="Input1x" xfId="168" xr:uid="{00000000-0005-0000-0000-0000D0000000}"/>
    <cellStyle name="Input2" xfId="169" xr:uid="{00000000-0005-0000-0000-0000D1000000}"/>
    <cellStyle name="Input2x" xfId="170" xr:uid="{00000000-0005-0000-0000-0000D2000000}"/>
    <cellStyle name="lborder" xfId="171" xr:uid="{00000000-0005-0000-0000-0000D3000000}"/>
    <cellStyle name="LeftSubtitle" xfId="172" xr:uid="{00000000-0005-0000-0000-0000D4000000}"/>
    <cellStyle name="Lines" xfId="173" xr:uid="{00000000-0005-0000-0000-0000D5000000}"/>
    <cellStyle name="Linked Cell 2" xfId="424" xr:uid="{00000000-0005-0000-0000-0000D6000000}"/>
    <cellStyle name="Linked Cell 3" xfId="571" xr:uid="{BBD54089-5A6B-4C75-9C90-307052FA43B5}"/>
    <cellStyle name="m" xfId="174" xr:uid="{00000000-0005-0000-0000-0000D7000000}"/>
    <cellStyle name="m1" xfId="175" xr:uid="{00000000-0005-0000-0000-0000D8000000}"/>
    <cellStyle name="m2" xfId="176" xr:uid="{00000000-0005-0000-0000-0000D9000000}"/>
    <cellStyle name="m3" xfId="177" xr:uid="{00000000-0005-0000-0000-0000DA000000}"/>
    <cellStyle name="Multiple" xfId="178" xr:uid="{00000000-0005-0000-0000-0000DB000000}"/>
    <cellStyle name="Negative" xfId="179" xr:uid="{00000000-0005-0000-0000-0000DC000000}"/>
    <cellStyle name="Neutral 2" xfId="425" xr:uid="{00000000-0005-0000-0000-0000DD000000}"/>
    <cellStyle name="Neutral 3" xfId="572" xr:uid="{D76035E6-1AEC-4DDF-B49C-4125A920634C}"/>
    <cellStyle name="no dec" xfId="180" xr:uid="{00000000-0005-0000-0000-0000DE000000}"/>
    <cellStyle name="Normal" xfId="0" builtinId="0"/>
    <cellStyle name="Normal - Style1" xfId="181" xr:uid="{00000000-0005-0000-0000-0000E0000000}"/>
    <cellStyle name="Normal 10" xfId="182" xr:uid="{00000000-0005-0000-0000-0000E1000000}"/>
    <cellStyle name="Normal 10 2" xfId="367" xr:uid="{00000000-0005-0000-0000-0000E2000000}"/>
    <cellStyle name="Normal 10 2 2" xfId="427" xr:uid="{00000000-0005-0000-0000-0000E3000000}"/>
    <cellStyle name="Normal 10 3" xfId="426" xr:uid="{00000000-0005-0000-0000-0000E4000000}"/>
    <cellStyle name="Normal 11" xfId="183" xr:uid="{00000000-0005-0000-0000-0000E5000000}"/>
    <cellStyle name="Normal 12" xfId="380" xr:uid="{00000000-0005-0000-0000-0000E6000000}"/>
    <cellStyle name="Normal 12 2" xfId="428" xr:uid="{00000000-0005-0000-0000-0000E7000000}"/>
    <cellStyle name="Normal 12 3" xfId="516" xr:uid="{33CF149F-80D1-49C6-AE7C-443EBDB87758}"/>
    <cellStyle name="Normal 12 4" xfId="532" xr:uid="{B52595BD-3C18-49F7-BEAF-F27C3508EB9C}"/>
    <cellStyle name="Normal 13" xfId="388" xr:uid="{00000000-0005-0000-0000-0000E8000000}"/>
    <cellStyle name="Normal 13 2" xfId="429" xr:uid="{00000000-0005-0000-0000-0000E9000000}"/>
    <cellStyle name="Normal 13 3" xfId="461" xr:uid="{00000000-0005-0000-0000-0000EA000000}"/>
    <cellStyle name="Normal 14" xfId="465" xr:uid="{00000000-0005-0000-0000-0000EB000000}"/>
    <cellStyle name="Normal 15" xfId="467" xr:uid="{00000000-0005-0000-0000-0000EC000000}"/>
    <cellStyle name="Normal 16" xfId="468" xr:uid="{00000000-0005-0000-0000-0000ED000000}"/>
    <cellStyle name="Normal 17" xfId="469" xr:uid="{00000000-0005-0000-0000-0000EE000000}"/>
    <cellStyle name="Normal 18" xfId="470" xr:uid="{00000000-0005-0000-0000-0000EF000000}"/>
    <cellStyle name="Normal 19" xfId="471" xr:uid="{00000000-0005-0000-0000-0000F0000000}"/>
    <cellStyle name="Normal 2" xfId="184" xr:uid="{00000000-0005-0000-0000-0000F1000000}"/>
    <cellStyle name="Normal 2 2" xfId="185" xr:uid="{00000000-0005-0000-0000-0000F2000000}"/>
    <cellStyle name="Normal 2 2 2" xfId="519" xr:uid="{24D36399-9E93-4877-9E7B-142470607AC4}"/>
    <cellStyle name="Normal 2 3" xfId="466" xr:uid="{00000000-0005-0000-0000-0000F3000000}"/>
    <cellStyle name="Normal 2 4" xfId="518" xr:uid="{ABE434AF-1920-4E42-A341-01C71257F66A}"/>
    <cellStyle name="Normal 20" xfId="472" xr:uid="{00000000-0005-0000-0000-0000F4000000}"/>
    <cellStyle name="Normal 21" xfId="473" xr:uid="{00000000-0005-0000-0000-0000F5000000}"/>
    <cellStyle name="Normal 22" xfId="474" xr:uid="{00000000-0005-0000-0000-0000F6000000}"/>
    <cellStyle name="Normal 23" xfId="475" xr:uid="{00000000-0005-0000-0000-0000F7000000}"/>
    <cellStyle name="Normal 24" xfId="515" xr:uid="{17CCCBF2-A1DB-45E4-943C-BFA9A417ADD5}"/>
    <cellStyle name="Normal 25" xfId="534" xr:uid="{EF196711-11B3-4E4E-84C4-A1BB225B4861}"/>
    <cellStyle name="Normal 3" xfId="186" xr:uid="{00000000-0005-0000-0000-0000F8000000}"/>
    <cellStyle name="Normal 3 2" xfId="187" xr:uid="{00000000-0005-0000-0000-0000F9000000}"/>
    <cellStyle name="Normal 3_Attach O, GG, Support -New Method 2-14-11" xfId="188" xr:uid="{00000000-0005-0000-0000-0000FA000000}"/>
    <cellStyle name="Normal 4" xfId="189" xr:uid="{00000000-0005-0000-0000-0000FB000000}"/>
    <cellStyle name="Normal 4 2" xfId="190" xr:uid="{00000000-0005-0000-0000-0000FC000000}"/>
    <cellStyle name="Normal 4_Attach O, GG, Support -New Method 2-14-11" xfId="191" xr:uid="{00000000-0005-0000-0000-0000FD000000}"/>
    <cellStyle name="Normal 5" xfId="192" xr:uid="{00000000-0005-0000-0000-0000FE000000}"/>
    <cellStyle name="Normal 5 2" xfId="387" xr:uid="{00000000-0005-0000-0000-0000FF000000}"/>
    <cellStyle name="Normal 6" xfId="193" xr:uid="{00000000-0005-0000-0000-000000010000}"/>
    <cellStyle name="Normal 6 2" xfId="194" xr:uid="{00000000-0005-0000-0000-000001010000}"/>
    <cellStyle name="Normal 6 2 2" xfId="195" xr:uid="{00000000-0005-0000-0000-000002010000}"/>
    <cellStyle name="Normal 6 2 2 2" xfId="196" xr:uid="{00000000-0005-0000-0000-000003010000}"/>
    <cellStyle name="Normal 6 2 2 2 2" xfId="371" xr:uid="{00000000-0005-0000-0000-000004010000}"/>
    <cellStyle name="Normal 6 2 2 2 2 2" xfId="434" xr:uid="{00000000-0005-0000-0000-000005010000}"/>
    <cellStyle name="Normal 6 2 2 2 3" xfId="433" xr:uid="{00000000-0005-0000-0000-000006010000}"/>
    <cellStyle name="Normal 6 2 2 3" xfId="370" xr:uid="{00000000-0005-0000-0000-000007010000}"/>
    <cellStyle name="Normal 6 2 2 3 2" xfId="435" xr:uid="{00000000-0005-0000-0000-000008010000}"/>
    <cellStyle name="Normal 6 2 2 4" xfId="432" xr:uid="{00000000-0005-0000-0000-000009010000}"/>
    <cellStyle name="Normal 6 2 3" xfId="197" xr:uid="{00000000-0005-0000-0000-00000A010000}"/>
    <cellStyle name="Normal 6 2 3 2" xfId="372" xr:uid="{00000000-0005-0000-0000-00000B010000}"/>
    <cellStyle name="Normal 6 2 3 2 2" xfId="437" xr:uid="{00000000-0005-0000-0000-00000C010000}"/>
    <cellStyle name="Normal 6 2 3 3" xfId="436" xr:uid="{00000000-0005-0000-0000-00000D010000}"/>
    <cellStyle name="Normal 6 2 4" xfId="369" xr:uid="{00000000-0005-0000-0000-00000E010000}"/>
    <cellStyle name="Normal 6 2 4 2" xfId="438" xr:uid="{00000000-0005-0000-0000-00000F010000}"/>
    <cellStyle name="Normal 6 2 5" xfId="386" xr:uid="{00000000-0005-0000-0000-000010010000}"/>
    <cellStyle name="Normal 6 2 6" xfId="431" xr:uid="{00000000-0005-0000-0000-000011010000}"/>
    <cellStyle name="Normal 6 3" xfId="198" xr:uid="{00000000-0005-0000-0000-000012010000}"/>
    <cellStyle name="Normal 6 3 2" xfId="199" xr:uid="{00000000-0005-0000-0000-000013010000}"/>
    <cellStyle name="Normal 6 3 2 2" xfId="374" xr:uid="{00000000-0005-0000-0000-000014010000}"/>
    <cellStyle name="Normal 6 3 2 2 2" xfId="441" xr:uid="{00000000-0005-0000-0000-000015010000}"/>
    <cellStyle name="Normal 6 3 2 3" xfId="440" xr:uid="{00000000-0005-0000-0000-000016010000}"/>
    <cellStyle name="Normal 6 3 3" xfId="373" xr:uid="{00000000-0005-0000-0000-000017010000}"/>
    <cellStyle name="Normal 6 3 3 2" xfId="442" xr:uid="{00000000-0005-0000-0000-000018010000}"/>
    <cellStyle name="Normal 6 3 4" xfId="439" xr:uid="{00000000-0005-0000-0000-000019010000}"/>
    <cellStyle name="Normal 6 4" xfId="200" xr:uid="{00000000-0005-0000-0000-00001A010000}"/>
    <cellStyle name="Normal 6 4 2" xfId="375" xr:uid="{00000000-0005-0000-0000-00001B010000}"/>
    <cellStyle name="Normal 6 4 2 2" xfId="444" xr:uid="{00000000-0005-0000-0000-00001C010000}"/>
    <cellStyle name="Normal 6 4 3" xfId="443" xr:uid="{00000000-0005-0000-0000-00001D010000}"/>
    <cellStyle name="Normal 6 5" xfId="368" xr:uid="{00000000-0005-0000-0000-00001E010000}"/>
    <cellStyle name="Normal 6 5 2" xfId="445" xr:uid="{00000000-0005-0000-0000-00001F010000}"/>
    <cellStyle name="Normal 6 6" xfId="430" xr:uid="{00000000-0005-0000-0000-000020010000}"/>
    <cellStyle name="Normal 7" xfId="201" xr:uid="{00000000-0005-0000-0000-000021010000}"/>
    <cellStyle name="Normal 8" xfId="202" xr:uid="{00000000-0005-0000-0000-000022010000}"/>
    <cellStyle name="Normal 8 2" xfId="203" xr:uid="{00000000-0005-0000-0000-000023010000}"/>
    <cellStyle name="Normal 8 2 2" xfId="377" xr:uid="{00000000-0005-0000-0000-000024010000}"/>
    <cellStyle name="Normal 8 2 2 2" xfId="448" xr:uid="{00000000-0005-0000-0000-000025010000}"/>
    <cellStyle name="Normal 8 2 3" xfId="447" xr:uid="{00000000-0005-0000-0000-000026010000}"/>
    <cellStyle name="Normal 8 3" xfId="376" xr:uid="{00000000-0005-0000-0000-000027010000}"/>
    <cellStyle name="Normal 8 3 2" xfId="449" xr:uid="{00000000-0005-0000-0000-000028010000}"/>
    <cellStyle name="Normal 8 4" xfId="384" xr:uid="{00000000-0005-0000-0000-000029010000}"/>
    <cellStyle name="Normal 8 4 2" xfId="450" xr:uid="{00000000-0005-0000-0000-00002A010000}"/>
    <cellStyle name="Normal 8 5" xfId="446" xr:uid="{00000000-0005-0000-0000-00002B010000}"/>
    <cellStyle name="Normal 9" xfId="204" xr:uid="{00000000-0005-0000-0000-00002C010000}"/>
    <cellStyle name="Normal 9 2" xfId="205" xr:uid="{00000000-0005-0000-0000-00002D010000}"/>
    <cellStyle name="Normal 9 2 2" xfId="379" xr:uid="{00000000-0005-0000-0000-00002E010000}"/>
    <cellStyle name="Normal 9 2 2 2" xfId="453" xr:uid="{00000000-0005-0000-0000-00002F010000}"/>
    <cellStyle name="Normal 9 2 3" xfId="452" xr:uid="{00000000-0005-0000-0000-000030010000}"/>
    <cellStyle name="Normal 9 3" xfId="378" xr:uid="{00000000-0005-0000-0000-000031010000}"/>
    <cellStyle name="Normal 9 3 2" xfId="454" xr:uid="{00000000-0005-0000-0000-000032010000}"/>
    <cellStyle name="Normal 9 4" xfId="451" xr:uid="{00000000-0005-0000-0000-000033010000}"/>
    <cellStyle name="Normal_21 Exh B" xfId="206" xr:uid="{00000000-0005-0000-0000-000034010000}"/>
    <cellStyle name="Normal_ATC Projected 2008 Monthly Plant Balances for Attachment O 2 (2)" xfId="207" xr:uid="{00000000-0005-0000-0000-000035010000}"/>
    <cellStyle name="Normal_Attachment GG Example 8 26 09" xfId="208" xr:uid="{00000000-0005-0000-0000-000036010000}"/>
    <cellStyle name="Normal_Attachment GG Template ER11-28 11-18-10" xfId="209" xr:uid="{00000000-0005-0000-0000-000037010000}"/>
    <cellStyle name="Normal_Attachment O Support - 2004 True-up" xfId="210" xr:uid="{00000000-0005-0000-0000-000038010000}"/>
    <cellStyle name="Normal_Attachment Os for 2002 True-up" xfId="211" xr:uid="{00000000-0005-0000-0000-000039010000}"/>
    <cellStyle name="Normal_interest calc Book1" xfId="383" xr:uid="{00000000-0005-0000-0000-00003A010000}"/>
    <cellStyle name="Normal_Schedule O Info for Mike" xfId="212" xr:uid="{00000000-0005-0000-0000-00003B010000}"/>
    <cellStyle name="Note 2" xfId="455" xr:uid="{00000000-0005-0000-0000-00003C010000}"/>
    <cellStyle name="Note 3" xfId="573" xr:uid="{07F6E96F-F166-4B56-99DE-F04AF1A2B959}"/>
    <cellStyle name="Output 2" xfId="456" xr:uid="{00000000-0005-0000-0000-00003D010000}"/>
    <cellStyle name="Output 3" xfId="574" xr:uid="{19B0E610-3057-4E81-A3F1-8538947A7C89}"/>
    <cellStyle name="Output1_Back" xfId="213" xr:uid="{00000000-0005-0000-0000-00003E010000}"/>
    <cellStyle name="p" xfId="214" xr:uid="{00000000-0005-0000-0000-00003F010000}"/>
    <cellStyle name="p_2010 Attachment O  GG_082709" xfId="215" xr:uid="{00000000-0005-0000-0000-000040010000}"/>
    <cellStyle name="p_2010 Attachment O Template Supporting Work Papers_ITC Midwest" xfId="216" xr:uid="{00000000-0005-0000-0000-000041010000}"/>
    <cellStyle name="p_2010 Attachment O Template Supporting Work Papers_ITCTransmission" xfId="217" xr:uid="{00000000-0005-0000-0000-000042010000}"/>
    <cellStyle name="p_2010 Attachment O Template Supporting Work Papers_METC" xfId="218" xr:uid="{00000000-0005-0000-0000-000043010000}"/>
    <cellStyle name="p_2Mod11" xfId="219" xr:uid="{00000000-0005-0000-0000-000044010000}"/>
    <cellStyle name="p_aavidmod11.xls Chart 1" xfId="220" xr:uid="{00000000-0005-0000-0000-000045010000}"/>
    <cellStyle name="p_aavidmod11.xls Chart 2" xfId="221" xr:uid="{00000000-0005-0000-0000-000046010000}"/>
    <cellStyle name="p_Attachment O &amp; GG" xfId="222" xr:uid="{00000000-0005-0000-0000-000047010000}"/>
    <cellStyle name="p_charts for capm" xfId="223" xr:uid="{00000000-0005-0000-0000-000048010000}"/>
    <cellStyle name="p_DCF" xfId="224" xr:uid="{00000000-0005-0000-0000-000049010000}"/>
    <cellStyle name="p_DCF_2Mod11" xfId="225" xr:uid="{00000000-0005-0000-0000-00004A010000}"/>
    <cellStyle name="p_DCF_aavidmod11.xls Chart 1" xfId="226" xr:uid="{00000000-0005-0000-0000-00004B010000}"/>
    <cellStyle name="p_DCF_aavidmod11.xls Chart 2" xfId="227" xr:uid="{00000000-0005-0000-0000-00004C010000}"/>
    <cellStyle name="p_DCF_charts for capm" xfId="228" xr:uid="{00000000-0005-0000-0000-00004D010000}"/>
    <cellStyle name="p_DCF_DCF5" xfId="229" xr:uid="{00000000-0005-0000-0000-00004E010000}"/>
    <cellStyle name="p_DCF_Template2" xfId="230" xr:uid="{00000000-0005-0000-0000-00004F010000}"/>
    <cellStyle name="p_DCF_Template2_1" xfId="231" xr:uid="{00000000-0005-0000-0000-000050010000}"/>
    <cellStyle name="p_DCF_VERA" xfId="232" xr:uid="{00000000-0005-0000-0000-000051010000}"/>
    <cellStyle name="p_DCF_VERA_1" xfId="233" xr:uid="{00000000-0005-0000-0000-000052010000}"/>
    <cellStyle name="p_DCF_VERA_1_Template2" xfId="234" xr:uid="{00000000-0005-0000-0000-000053010000}"/>
    <cellStyle name="p_DCF_VERA_aavidmod11.xls Chart 2" xfId="235" xr:uid="{00000000-0005-0000-0000-000054010000}"/>
    <cellStyle name="p_DCF_VERA_Model02" xfId="236" xr:uid="{00000000-0005-0000-0000-000055010000}"/>
    <cellStyle name="p_DCF_VERA_Template2" xfId="237" xr:uid="{00000000-0005-0000-0000-000056010000}"/>
    <cellStyle name="p_DCF_VERA_VERA" xfId="238" xr:uid="{00000000-0005-0000-0000-000057010000}"/>
    <cellStyle name="p_DCF_VERA_VERA_1" xfId="239" xr:uid="{00000000-0005-0000-0000-000058010000}"/>
    <cellStyle name="p_DCF_VERA_VERA_2" xfId="240" xr:uid="{00000000-0005-0000-0000-000059010000}"/>
    <cellStyle name="p_DCF_VERA_VERA_Template2" xfId="241" xr:uid="{00000000-0005-0000-0000-00005A010000}"/>
    <cellStyle name="p_DCF5" xfId="242" xr:uid="{00000000-0005-0000-0000-00005B010000}"/>
    <cellStyle name="p_ITC Great Plains Formula 1-12-09a" xfId="243" xr:uid="{00000000-0005-0000-0000-00005C010000}"/>
    <cellStyle name="p_ITCM 2010 Template" xfId="244" xr:uid="{00000000-0005-0000-0000-00005D010000}"/>
    <cellStyle name="p_ITCMW 2009 Rate" xfId="245" xr:uid="{00000000-0005-0000-0000-00005E010000}"/>
    <cellStyle name="p_ITCMW 2010 Rate_083109" xfId="246" xr:uid="{00000000-0005-0000-0000-00005F010000}"/>
    <cellStyle name="p_ITCOP 2010 Rate_083109" xfId="247" xr:uid="{00000000-0005-0000-0000-000060010000}"/>
    <cellStyle name="p_ITCT 2009 Rate" xfId="248" xr:uid="{00000000-0005-0000-0000-000061010000}"/>
    <cellStyle name="p_ITCT New 2010 Attachment O &amp; GG_111209NL" xfId="249" xr:uid="{00000000-0005-0000-0000-000062010000}"/>
    <cellStyle name="p_METC 2010 Rate_083109" xfId="250" xr:uid="{00000000-0005-0000-0000-000063010000}"/>
    <cellStyle name="p_Template2" xfId="251" xr:uid="{00000000-0005-0000-0000-000064010000}"/>
    <cellStyle name="p_Template2_1" xfId="252" xr:uid="{00000000-0005-0000-0000-000065010000}"/>
    <cellStyle name="p_VERA" xfId="253" xr:uid="{00000000-0005-0000-0000-000066010000}"/>
    <cellStyle name="p_VERA_1" xfId="254" xr:uid="{00000000-0005-0000-0000-000067010000}"/>
    <cellStyle name="p_VERA_1_Template2" xfId="255" xr:uid="{00000000-0005-0000-0000-000068010000}"/>
    <cellStyle name="p_VERA_aavidmod11.xls Chart 2" xfId="256" xr:uid="{00000000-0005-0000-0000-000069010000}"/>
    <cellStyle name="p_VERA_Model02" xfId="257" xr:uid="{00000000-0005-0000-0000-00006A010000}"/>
    <cellStyle name="p_VERA_Template2" xfId="258" xr:uid="{00000000-0005-0000-0000-00006B010000}"/>
    <cellStyle name="p_VERA_VERA" xfId="259" xr:uid="{00000000-0005-0000-0000-00006C010000}"/>
    <cellStyle name="p_VERA_VERA_1" xfId="260" xr:uid="{00000000-0005-0000-0000-00006D010000}"/>
    <cellStyle name="p_VERA_VERA_2" xfId="261" xr:uid="{00000000-0005-0000-0000-00006E010000}"/>
    <cellStyle name="p_VERA_VERA_Template2" xfId="262" xr:uid="{00000000-0005-0000-0000-00006F010000}"/>
    <cellStyle name="p1" xfId="263" xr:uid="{00000000-0005-0000-0000-000070010000}"/>
    <cellStyle name="p2" xfId="264" xr:uid="{00000000-0005-0000-0000-000071010000}"/>
    <cellStyle name="p3" xfId="265" xr:uid="{00000000-0005-0000-0000-000072010000}"/>
    <cellStyle name="Percent" xfId="266" builtinId="5"/>
    <cellStyle name="Percent %" xfId="267" xr:uid="{00000000-0005-0000-0000-000074010000}"/>
    <cellStyle name="Percent % Long Underline" xfId="268" xr:uid="{00000000-0005-0000-0000-000075010000}"/>
    <cellStyle name="Percent (0)" xfId="269" xr:uid="{00000000-0005-0000-0000-000076010000}"/>
    <cellStyle name="Percent [0]" xfId="270" xr:uid="{00000000-0005-0000-0000-000077010000}"/>
    <cellStyle name="Percent [1]" xfId="271" xr:uid="{00000000-0005-0000-0000-000078010000}"/>
    <cellStyle name="Percent [2]" xfId="272" xr:uid="{00000000-0005-0000-0000-000079010000}"/>
    <cellStyle name="Percent [3]" xfId="273" xr:uid="{00000000-0005-0000-0000-00007A010000}"/>
    <cellStyle name="Percent 0.0%" xfId="274" xr:uid="{00000000-0005-0000-0000-00007B010000}"/>
    <cellStyle name="Percent 0.0% Long Underline" xfId="275" xr:uid="{00000000-0005-0000-0000-00007C010000}"/>
    <cellStyle name="Percent 0.00%" xfId="276" xr:uid="{00000000-0005-0000-0000-00007D010000}"/>
    <cellStyle name="Percent 0.00% Long Underline" xfId="277" xr:uid="{00000000-0005-0000-0000-00007E010000}"/>
    <cellStyle name="Percent 0.000%" xfId="278" xr:uid="{00000000-0005-0000-0000-00007F010000}"/>
    <cellStyle name="Percent 0.000% Long Underline" xfId="279" xr:uid="{00000000-0005-0000-0000-000080010000}"/>
    <cellStyle name="Percent 0.0000%" xfId="280" xr:uid="{00000000-0005-0000-0000-000081010000}"/>
    <cellStyle name="Percent 0.0000% Long Underline" xfId="281" xr:uid="{00000000-0005-0000-0000-000082010000}"/>
    <cellStyle name="Percent 2" xfId="282" xr:uid="{00000000-0005-0000-0000-000083010000}"/>
    <cellStyle name="Percent 2 2" xfId="283" xr:uid="{00000000-0005-0000-0000-000084010000}"/>
    <cellStyle name="Percent 3" xfId="284" xr:uid="{00000000-0005-0000-0000-000085010000}"/>
    <cellStyle name="Percent 3 2" xfId="285" xr:uid="{00000000-0005-0000-0000-000086010000}"/>
    <cellStyle name="Percent 4" xfId="286" xr:uid="{00000000-0005-0000-0000-000087010000}"/>
    <cellStyle name="Percent 5" xfId="287" xr:uid="{00000000-0005-0000-0000-000088010000}"/>
    <cellStyle name="Percent 6" xfId="288" xr:uid="{00000000-0005-0000-0000-000089010000}"/>
    <cellStyle name="Percent 7" xfId="289" xr:uid="{00000000-0005-0000-0000-00008A010000}"/>
    <cellStyle name="Percent 8" xfId="382" xr:uid="{00000000-0005-0000-0000-00008B010000}"/>
    <cellStyle name="Percent 8 2" xfId="457" xr:uid="{00000000-0005-0000-0000-00008C010000}"/>
    <cellStyle name="Percent 9" xfId="463" xr:uid="{00000000-0005-0000-0000-00008D010000}"/>
    <cellStyle name="Percent Input" xfId="290" xr:uid="{00000000-0005-0000-0000-00008E010000}"/>
    <cellStyle name="Percent0" xfId="291" xr:uid="{00000000-0005-0000-0000-00008F010000}"/>
    <cellStyle name="Percent1" xfId="292" xr:uid="{00000000-0005-0000-0000-000090010000}"/>
    <cellStyle name="Percent2" xfId="293" xr:uid="{00000000-0005-0000-0000-000091010000}"/>
    <cellStyle name="PSChar" xfId="294" xr:uid="{00000000-0005-0000-0000-000092010000}"/>
    <cellStyle name="PSDate" xfId="295" xr:uid="{00000000-0005-0000-0000-000093010000}"/>
    <cellStyle name="PSDec" xfId="296" xr:uid="{00000000-0005-0000-0000-000094010000}"/>
    <cellStyle name="PSdesc" xfId="297" xr:uid="{00000000-0005-0000-0000-000095010000}"/>
    <cellStyle name="PSHeading" xfId="298" xr:uid="{00000000-0005-0000-0000-000096010000}"/>
    <cellStyle name="PSInt" xfId="299" xr:uid="{00000000-0005-0000-0000-000097010000}"/>
    <cellStyle name="PSSpacer" xfId="300" xr:uid="{00000000-0005-0000-0000-000098010000}"/>
    <cellStyle name="PStest" xfId="301" xr:uid="{00000000-0005-0000-0000-000099010000}"/>
    <cellStyle name="R00A" xfId="302" xr:uid="{00000000-0005-0000-0000-00009A010000}"/>
    <cellStyle name="R00B" xfId="303" xr:uid="{00000000-0005-0000-0000-00009B010000}"/>
    <cellStyle name="R00L" xfId="304" xr:uid="{00000000-0005-0000-0000-00009C010000}"/>
    <cellStyle name="R01A" xfId="305" xr:uid="{00000000-0005-0000-0000-00009D010000}"/>
    <cellStyle name="R01B" xfId="306" xr:uid="{00000000-0005-0000-0000-00009E010000}"/>
    <cellStyle name="R01H" xfId="307" xr:uid="{00000000-0005-0000-0000-00009F010000}"/>
    <cellStyle name="R01L" xfId="308" xr:uid="{00000000-0005-0000-0000-0000A0010000}"/>
    <cellStyle name="R02A" xfId="309" xr:uid="{00000000-0005-0000-0000-0000A1010000}"/>
    <cellStyle name="R02B" xfId="310" xr:uid="{00000000-0005-0000-0000-0000A2010000}"/>
    <cellStyle name="R02H" xfId="311" xr:uid="{00000000-0005-0000-0000-0000A3010000}"/>
    <cellStyle name="R02L" xfId="312" xr:uid="{00000000-0005-0000-0000-0000A4010000}"/>
    <cellStyle name="R03A" xfId="313" xr:uid="{00000000-0005-0000-0000-0000A5010000}"/>
    <cellStyle name="R03B" xfId="314" xr:uid="{00000000-0005-0000-0000-0000A6010000}"/>
    <cellStyle name="R03H" xfId="315" xr:uid="{00000000-0005-0000-0000-0000A7010000}"/>
    <cellStyle name="R03L" xfId="316" xr:uid="{00000000-0005-0000-0000-0000A8010000}"/>
    <cellStyle name="R04A" xfId="317" xr:uid="{00000000-0005-0000-0000-0000A9010000}"/>
    <cellStyle name="R04B" xfId="318" xr:uid="{00000000-0005-0000-0000-0000AA010000}"/>
    <cellStyle name="R04H" xfId="319" xr:uid="{00000000-0005-0000-0000-0000AB010000}"/>
    <cellStyle name="R04L" xfId="320" xr:uid="{00000000-0005-0000-0000-0000AC010000}"/>
    <cellStyle name="R05A" xfId="321" xr:uid="{00000000-0005-0000-0000-0000AD010000}"/>
    <cellStyle name="R05B" xfId="322" xr:uid="{00000000-0005-0000-0000-0000AE010000}"/>
    <cellStyle name="R05H" xfId="323" xr:uid="{00000000-0005-0000-0000-0000AF010000}"/>
    <cellStyle name="R05L" xfId="324" xr:uid="{00000000-0005-0000-0000-0000B0010000}"/>
    <cellStyle name="R05L 2" xfId="325" xr:uid="{00000000-0005-0000-0000-0000B1010000}"/>
    <cellStyle name="R06A" xfId="326" xr:uid="{00000000-0005-0000-0000-0000B2010000}"/>
    <cellStyle name="R06B" xfId="327" xr:uid="{00000000-0005-0000-0000-0000B3010000}"/>
    <cellStyle name="R06H" xfId="328" xr:uid="{00000000-0005-0000-0000-0000B4010000}"/>
    <cellStyle name="R06L" xfId="329" xr:uid="{00000000-0005-0000-0000-0000B5010000}"/>
    <cellStyle name="R07A" xfId="330" xr:uid="{00000000-0005-0000-0000-0000B6010000}"/>
    <cellStyle name="R07B" xfId="331" xr:uid="{00000000-0005-0000-0000-0000B7010000}"/>
    <cellStyle name="R07H" xfId="332" xr:uid="{00000000-0005-0000-0000-0000B8010000}"/>
    <cellStyle name="R07L" xfId="333" xr:uid="{00000000-0005-0000-0000-0000B9010000}"/>
    <cellStyle name="rborder" xfId="334" xr:uid="{00000000-0005-0000-0000-0000BA010000}"/>
    <cellStyle name="red" xfId="335" xr:uid="{00000000-0005-0000-0000-0000BB010000}"/>
    <cellStyle name="s_HardInc " xfId="336" xr:uid="{00000000-0005-0000-0000-0000BC010000}"/>
    <cellStyle name="s_HardInc _ITC Great Plains Formula 1-12-09a" xfId="337" xr:uid="{00000000-0005-0000-0000-0000BD010000}"/>
    <cellStyle name="SAPBorder" xfId="495" xr:uid="{CAE19918-2CF7-45D4-B703-AA644EE2D6F6}"/>
    <cellStyle name="SAPDataCell" xfId="477" xr:uid="{AC736401-7651-406E-8C1B-88474452EA10}"/>
    <cellStyle name="SAPDataRemoved" xfId="496" xr:uid="{768115E9-FE1B-419A-856B-EB89B23E3814}"/>
    <cellStyle name="SAPDataTotalCell" xfId="478" xr:uid="{EB2AC788-5C1A-4D41-81C8-617CCEBB32E9}"/>
    <cellStyle name="SAPDimensionCell" xfId="476" xr:uid="{561A2B92-82E6-44D3-B37B-03B1EB050BDF}"/>
    <cellStyle name="SAPEditableDataCell" xfId="480" xr:uid="{D1750467-4D19-40B1-9B0B-D1FEC5616A1D}"/>
    <cellStyle name="SAPEditableDataCell 2" xfId="575" xr:uid="{3F75231C-2ACD-441B-BE7A-0DA665BBFA33}"/>
    <cellStyle name="SAPEditableDataTotalCell" xfId="483" xr:uid="{F5AE5A37-B3E7-4B6E-A3F1-A7A570889A6A}"/>
    <cellStyle name="SAPEditableDataTotalCell 2" xfId="576" xr:uid="{E59AB6D3-ED2E-45C0-B39E-0414E4660EA3}"/>
    <cellStyle name="SAPEmphasized" xfId="506" xr:uid="{B1B19658-AF21-401B-A909-601DF0904236}"/>
    <cellStyle name="SAPEmphasizedEditableDataCell" xfId="508" xr:uid="{C1C0ACAD-E143-4A16-A3A7-47091772B1A5}"/>
    <cellStyle name="SAPEmphasizedEditableDataCell 2" xfId="577" xr:uid="{23352233-9BC7-468C-93C2-D44B99D42551}"/>
    <cellStyle name="SAPEmphasizedEditableDataTotalCell" xfId="509" xr:uid="{29574055-275C-43F5-940E-2D473D43AEDB}"/>
    <cellStyle name="SAPEmphasizedEditableDataTotalCell 2" xfId="578" xr:uid="{ED6FA3C5-391B-4E90-947E-D09C16B4818B}"/>
    <cellStyle name="SAPEmphasizedLockedDataCell" xfId="512" xr:uid="{D6B3D457-49B3-438E-8600-E16C797E1756}"/>
    <cellStyle name="SAPEmphasizedLockedDataCell 2" xfId="579" xr:uid="{3B7163E4-9D1C-4412-BE55-A0C958BFC1B1}"/>
    <cellStyle name="SAPEmphasizedLockedDataTotalCell" xfId="513" xr:uid="{7F6232D2-35F2-4DEC-BD02-7CF3D3A473FE}"/>
    <cellStyle name="SAPEmphasizedLockedDataTotalCell 2" xfId="580" xr:uid="{18A56CDD-9498-4C5F-83C3-36CBC005655A}"/>
    <cellStyle name="SAPEmphasizedReadonlyDataCell" xfId="510" xr:uid="{FB31F0B3-1C71-4385-93A3-57E6A1B33478}"/>
    <cellStyle name="SAPEmphasizedReadonlyDataTotalCell" xfId="511" xr:uid="{0D3CB50A-3DE4-47BB-86D4-0794E6E91C25}"/>
    <cellStyle name="SAPEmphasizedTotal" xfId="507" xr:uid="{BD2A00B7-D09D-4E1F-8934-710A17D4373C}"/>
    <cellStyle name="SAPEmphasizedTotal 2" xfId="581" xr:uid="{2D6C8BFF-98B8-4AF1-BF78-2989553A7D0D}"/>
    <cellStyle name="SAPError" xfId="497" xr:uid="{5DE03A07-711B-4BA0-A9C1-90D73C804656}"/>
    <cellStyle name="SAPExceptionLevel1" xfId="486" xr:uid="{D9AECCD7-ABE3-49D7-B585-EF1E52F5E0E0}"/>
    <cellStyle name="SAPExceptionLevel2" xfId="487" xr:uid="{0D1DBD3E-FB5B-42F7-8EED-4A691B940FA5}"/>
    <cellStyle name="SAPExceptionLevel3" xfId="488" xr:uid="{7962F17E-EBF1-4463-95C4-05ADC69B748B}"/>
    <cellStyle name="SAPExceptionLevel3 2" xfId="582" xr:uid="{F8E6B247-37C6-448C-A811-CD798CFFACA7}"/>
    <cellStyle name="SAPExceptionLevel4" xfId="489" xr:uid="{C1A51066-B0CE-4B48-ABE4-BFCD3EB13B0D}"/>
    <cellStyle name="SAPExceptionLevel5" xfId="490" xr:uid="{899F2F93-08CF-4A4B-9AE7-F64F6AEB9254}"/>
    <cellStyle name="SAPExceptionLevel6" xfId="491" xr:uid="{C775E33B-6298-4791-ADBD-293D218D5874}"/>
    <cellStyle name="SAPExceptionLevel6 2" xfId="583" xr:uid="{37F71161-2589-4E0B-A398-5D1DA2A415ED}"/>
    <cellStyle name="SAPExceptionLevel7" xfId="492" xr:uid="{557F1A33-4827-462F-BA2A-ADE53E6F6E2E}"/>
    <cellStyle name="SAPExceptionLevel8" xfId="493" xr:uid="{72061847-11C8-498F-B242-2E3C7BF58092}"/>
    <cellStyle name="SAPExceptionLevel8 2" xfId="584" xr:uid="{B9248EC1-861F-4100-B935-06D15C3B2E73}"/>
    <cellStyle name="SAPExceptionLevel9" xfId="494" xr:uid="{8A9765D6-DF6B-41BD-9F37-F6185D18D8B0}"/>
    <cellStyle name="SAPFormula" xfId="514" xr:uid="{140D72AF-82BF-4A50-97B8-2FAD2AF6C724}"/>
    <cellStyle name="SAPGroupingFillCell" xfId="479" xr:uid="{6C6796BA-8334-4E76-8A69-DB54CB05AF66}"/>
    <cellStyle name="SAPHierarchyCell0" xfId="501" xr:uid="{466FF7D7-157E-42C1-9F91-C4F6D1E13277}"/>
    <cellStyle name="SAPHierarchyCell1" xfId="502" xr:uid="{4481E668-8069-4FFE-8FB2-DE923A3162CA}"/>
    <cellStyle name="SAPHierarchyCell2" xfId="503" xr:uid="{80B581A8-25C5-40F9-BAA0-6D7E6FDCDC97}"/>
    <cellStyle name="SAPHierarchyCell3" xfId="504" xr:uid="{C0BD8740-D321-4162-AED4-FC80E853F085}"/>
    <cellStyle name="SAPHierarchyCell4" xfId="505" xr:uid="{CC3D2D08-B4E3-42FB-B10C-320F840B98F7}"/>
    <cellStyle name="SAPLockedDataCell" xfId="482" xr:uid="{4923A479-6FE0-4153-B04F-A21AF3CF4CB6}"/>
    <cellStyle name="SAPLockedDataCell 2" xfId="585" xr:uid="{C1CF45D4-5B5E-4B5B-8BCA-45258F7B4930}"/>
    <cellStyle name="SAPLockedDataTotalCell" xfId="485" xr:uid="{EDFD1AEC-6AC8-4562-8BE4-E21E6F6C05FB}"/>
    <cellStyle name="SAPLockedDataTotalCell 2" xfId="586" xr:uid="{F5649500-E834-41E2-AF40-4A3AD550F99C}"/>
    <cellStyle name="SAPMemberCell" xfId="499" xr:uid="{52C49EC3-D3F4-471B-B232-FDABB9E24C90}"/>
    <cellStyle name="SAPMemberTotalCell" xfId="500" xr:uid="{5FDCE8D2-9DAB-4A8B-A24B-6407F297E58C}"/>
    <cellStyle name="SAPMessageText" xfId="498" xr:uid="{8C18C42E-08B3-4510-BB89-D1590BC719A7}"/>
    <cellStyle name="SAPReadonlyDataCell" xfId="481" xr:uid="{8F2EA877-D3E1-4946-B3A7-C2FA49F16DA4}"/>
    <cellStyle name="SAPReadonlyDataTotalCell" xfId="484" xr:uid="{5DC5DA48-2D10-456D-8B8D-56B5CE2C80B7}"/>
    <cellStyle name="scenario" xfId="338" xr:uid="{00000000-0005-0000-0000-0000BE010000}"/>
    <cellStyle name="SECTION" xfId="339" xr:uid="{00000000-0005-0000-0000-0000BF010000}"/>
    <cellStyle name="SECTION 2" xfId="458" xr:uid="{00000000-0005-0000-0000-0000C0010000}"/>
    <cellStyle name="Sheet Title" xfId="587" xr:uid="{C02111C7-8328-44A6-9CDB-366E02CFD570}"/>
    <cellStyle name="Sheetmult" xfId="340" xr:uid="{00000000-0005-0000-0000-0000C1010000}"/>
    <cellStyle name="Shtmultx" xfId="341" xr:uid="{00000000-0005-0000-0000-0000C2010000}"/>
    <cellStyle name="Style 1" xfId="342" xr:uid="{00000000-0005-0000-0000-0000C3010000}"/>
    <cellStyle name="STYLE1" xfId="343" xr:uid="{00000000-0005-0000-0000-0000C4010000}"/>
    <cellStyle name="STYLE2" xfId="344" xr:uid="{00000000-0005-0000-0000-0000C5010000}"/>
    <cellStyle name="SubHeader" xfId="521" xr:uid="{E604E80E-A401-4AFF-A259-A73F978DE568}"/>
    <cellStyle name="SubHeader 2" xfId="592" xr:uid="{84C94828-4A37-4E8B-92AB-ACA95B5395D6}"/>
    <cellStyle name="SubTotalNumber" xfId="528" xr:uid="{4C2579D1-7351-4E9D-9A5E-96F6CEB7CF4A}"/>
    <cellStyle name="SubTotalNumber 2" xfId="601" xr:uid="{091D7888-5879-40FA-BF0C-FF33C4E49BD2}"/>
    <cellStyle name="System Defined" xfId="345" xr:uid="{00000000-0005-0000-0000-0000C6010000}"/>
    <cellStyle name="TableHeading" xfId="346" xr:uid="{00000000-0005-0000-0000-0000C7010000}"/>
    <cellStyle name="tb" xfId="347" xr:uid="{00000000-0005-0000-0000-0000C8010000}"/>
    <cellStyle name="TextNumber" xfId="524" xr:uid="{980ED4E0-B968-41F2-A004-6BBBFABFDBEE}"/>
    <cellStyle name="TextNumber 2" xfId="595" xr:uid="{738D3BC6-0334-4918-AEA2-CF749D23A752}"/>
    <cellStyle name="TextRate" xfId="531" xr:uid="{23D0616E-0FF7-4349-ACF0-68257A162381}"/>
    <cellStyle name="Tickmark" xfId="348" xr:uid="{00000000-0005-0000-0000-0000C9010000}"/>
    <cellStyle name="Title 2" xfId="459" xr:uid="{00000000-0005-0000-0000-0000CA010000}"/>
    <cellStyle name="Title1" xfId="349" xr:uid="{00000000-0005-0000-0000-0000CB010000}"/>
    <cellStyle name="top" xfId="350" xr:uid="{00000000-0005-0000-0000-0000CC010000}"/>
    <cellStyle name="Total" xfId="351" builtinId="25" customBuiltin="1"/>
    <cellStyle name="Total 2" xfId="588" xr:uid="{F7B792E7-29FB-4907-92DE-604CF1D356E7}"/>
    <cellStyle name="TotalNumber" xfId="527" xr:uid="{4D69B56A-3B49-478E-965F-FA260FFDDD72}"/>
    <cellStyle name="TotalNumber 2" xfId="598" xr:uid="{F87423C4-4D20-4F25-B3A9-29C2F57E47BC}"/>
    <cellStyle name="TotalText" xfId="526" xr:uid="{0477A0BB-38F9-4ABB-8777-DA4BC9F6E4D1}"/>
    <cellStyle name="TotalText 2" xfId="597" xr:uid="{2EBEB7B9-82C9-4957-A905-7EC87B6B9D15}"/>
    <cellStyle name="UnitHeader" xfId="602" xr:uid="{0B319C8B-812F-4C67-9873-9135582AAFD2}"/>
    <cellStyle name="w" xfId="352" xr:uid="{00000000-0005-0000-0000-0000CE010000}"/>
    <cellStyle name="Warning Text 2" xfId="460" xr:uid="{00000000-0005-0000-0000-0000CF010000}"/>
    <cellStyle name="Warning Text 3" xfId="589" xr:uid="{71AFE618-6BA2-446B-884E-7ADA3E54EB73}"/>
    <cellStyle name="XComma" xfId="353" xr:uid="{00000000-0005-0000-0000-0000D0010000}"/>
    <cellStyle name="XComma 0.0" xfId="354" xr:uid="{00000000-0005-0000-0000-0000D1010000}"/>
    <cellStyle name="XComma 0.00" xfId="355" xr:uid="{00000000-0005-0000-0000-0000D2010000}"/>
    <cellStyle name="XComma 0.000" xfId="356" xr:uid="{00000000-0005-0000-0000-0000D3010000}"/>
    <cellStyle name="XCurrency" xfId="357" xr:uid="{00000000-0005-0000-0000-0000D4010000}"/>
    <cellStyle name="XCurrency 0.0" xfId="358" xr:uid="{00000000-0005-0000-0000-0000D5010000}"/>
    <cellStyle name="XCurrency 0.00" xfId="359" xr:uid="{00000000-0005-0000-0000-0000D6010000}"/>
    <cellStyle name="XCurrency 0.000" xfId="360" xr:uid="{00000000-0005-0000-0000-0000D7010000}"/>
    <cellStyle name="yra" xfId="361" xr:uid="{00000000-0005-0000-0000-0000D8010000}"/>
    <cellStyle name="yrActual" xfId="362" xr:uid="{00000000-0005-0000-0000-0000D9010000}"/>
    <cellStyle name="yre" xfId="363" xr:uid="{00000000-0005-0000-0000-0000DA010000}"/>
    <cellStyle name="yrExpect" xfId="364" xr:uid="{00000000-0005-0000-0000-0000DB010000}"/>
  </cellStyles>
  <dxfs count="0"/>
  <tableStyles count="0" defaultTableStyle="TableStyleMedium2" defaultPivotStyle="PivotStyleLight16"/>
  <colors>
    <mruColors>
      <color rgb="FFFFFF99"/>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misf05\vol7\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misf05\vol7\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 val=" TX Due Diligence"/>
      <sheetName val="TX Rentals"/>
      <sheetName val="TX Expirations"/>
      <sheetName val="Removed from Exhibit-TX"/>
      <sheetName val="drop down sheet"/>
      <sheetName val="TX - Fee Property"/>
      <sheetName val="LA Due Diligence"/>
      <sheetName val="Removed from Exhibit-LA"/>
      <sheetName val="WIRE"/>
      <sheetName val="Double Eagle FSS"/>
      <sheetName val="REV-TAX"/>
      <sheetName val="Compressor"/>
      <sheetName val="CASH OUTS"/>
      <sheetName val="LOE &amp; CAPITAL SUMMARY"/>
      <sheetName val="Ending Stock Atlantic Rim"/>
      <sheetName val="Doty royalty"/>
      <sheetName val="Interest"/>
      <sheetName val="Deposits"/>
      <sheetName val="Purchase Price"/>
      <sheetName val="Schedule 6.24"/>
      <sheetName val="TotalAmt"/>
      <sheetName val="Suspense Details"/>
      <sheetName val="Owner Payable"/>
      <sheetName val="Capital 071212"/>
      <sheetName val="OctResponse"/>
      <sheetName val="All Assets"/>
      <sheetName val="DropDownList"/>
      <sheetName val="Land Final"/>
      <sheetName val="Carthage"/>
      <sheetName val="Delaware Basin"/>
      <sheetName val="FRSTCHKHST"/>
      <sheetName val="Marcellus"/>
      <sheetName val="Maverick"/>
      <sheetName val="OH"/>
      <sheetName val="Southern Expl"/>
      <sheetName val="Rockies Expl"/>
      <sheetName val="GGRB-EOR"/>
      <sheetName val="GNB-Uintah"/>
      <sheetName val="Wattenberg"/>
      <sheetName val="CBM-PRB"/>
      <sheetName val="GOM, Midstream, Construction"/>
      <sheetName val="FSS"/>
      <sheetName val="Interest Calculation"/>
      <sheetName val="LOS 072612"/>
      <sheetName val="LABOR"/>
      <sheetName val="Data"/>
      <sheetName val="Removed from &quot;Data&quot;"/>
      <sheetName val="Other Notes on Raw Data"/>
      <sheetName val="Sales-Use Tax"/>
      <sheetName val="El Paso Check Detail"/>
      <sheetName val="Smith Imbal  MCF Conversion "/>
      <sheetName val="ElPaso Jeffries 06 Revision"/>
      <sheetName val="Pipeline Imbalance"/>
      <sheetName val="Operated Ending Stock "/>
      <sheetName val="NON OP WELLS Ending Stock Smith"/>
      <sheetName val="Inventory Pricing Source"/>
      <sheetName val="Pref Right"/>
      <sheetName val="Capital 072612"/>
      <sheetName val="Suspense Smith 083012"/>
      <sheetName val="Additional Suspense"/>
      <sheetName val="Owner Info"/>
      <sheetName val="Suspense Code Legend"/>
      <sheetName val="WELL CROSS REFERENCE"/>
      <sheetName val="Data 20160316"/>
      <sheetName val="Engineering List"/>
      <sheetName val="Opex Area Desc"/>
      <sheetName val="ELM GROVE Final Sale Package"/>
      <sheetName val="Working Interest Only"/>
      <sheetName val="Royalty Int"/>
      <sheetName val="ORRI Int"/>
      <sheetName val="Other"/>
      <sheetName val="Cmpls w WI and ROY"/>
      <sheetName val="Cmpls w WI and ORRI"/>
      <sheetName val="Rem From Eng List"/>
      <sheetName val="Opex Area Description"/>
      <sheetName val="Carthage Final Sale Package"/>
      <sheetName val="Rel Wells 302705"/>
      <sheetName val="Agreement Information"/>
      <sheetName val="Acreage Summary"/>
      <sheetName val="Areal Information"/>
      <sheetName val="Legal Segment Acreage Summary"/>
      <sheetName val="Legal Segment Information"/>
      <sheetName val="Depth Scenarios"/>
      <sheetName val="Depth Information"/>
      <sheetName val="Group 2 Lease Exhibit"/>
      <sheetName val="Group 1 Lease Exhibit"/>
      <sheetName val="Formation Information"/>
      <sheetName val="Formation Summary"/>
      <sheetName val="A-1 Leases"/>
      <sheetName val="A-2 Wells"/>
      <sheetName val="A-3 Undeveloped Leases"/>
      <sheetName val="A-4 Excluded Assets"/>
      <sheetName val="A-5 Contracts"/>
      <sheetName val="A-6 Surface"/>
      <sheetName val="A-7 Permits"/>
      <sheetName val="A-8 Units"/>
      <sheetName val="A-8 Unit Leases"/>
      <sheetName val="A-9 Leased Assets"/>
      <sheetName val="Unit to Lease Xref"/>
      <sheetName val="Agreement Information (2)"/>
      <sheetName val="Eaglebine Acreage WI &amp; NRI"/>
      <sheetName val="Assignment Restrictions"/>
      <sheetName val="Eaglebine Fee Property"/>
      <sheetName val="Q"/>
      <sheetName val="Annual P&amp;L"/>
      <sheetName val="GS Header Sheet"/>
      <sheetName val="INTERBREW"/>
      <sheetName val="DCF"/>
      <sheetName val="header"/>
      <sheetName val="BFheader"/>
      <sheetName val="Bass Whitbread"/>
      <sheetName val="Abridged P &amp; L"/>
      <sheetName val="Cashflow"/>
      <sheetName val="Chart13"/>
      <sheetName val="Chart14"/>
      <sheetName val="1H01 ex Bass"/>
      <sheetName val="quarterly"/>
      <sheetName val="Geography1"/>
      <sheetName val="Volumes"/>
      <sheetName val="Profit split"/>
      <sheetName val="Geography"/>
      <sheetName val="Chart9"/>
      <sheetName val="Chart10"/>
      <sheetName val="Chart11"/>
      <sheetName val="Chart12"/>
      <sheetName val="Chart15"/>
      <sheetName val="Chart17"/>
      <sheetName val="Chart18"/>
      <sheetName val="Chart19"/>
      <sheetName val="Stats"/>
      <sheetName val="EVA"/>
      <sheetName val="Module2"/>
      <sheetName val="GS Header"/>
      <sheetName val="Fidelity"/>
      <sheetName val="Chart20"/>
      <sheetName val="Chart16"/>
      <sheetName val="Chart21"/>
      <sheetName val="Chart22"/>
      <sheetName val="Hard Rock"/>
      <sheetName val="Tax"/>
      <sheetName val="HRCafes"/>
      <sheetName val="USE"/>
      <sheetName val="USF"/>
      <sheetName val="Rank Xerox"/>
      <sheetName val="Old"/>
      <sheetName val="Divisional split"/>
      <sheetName val="KeyVal"/>
      <sheetName val="Holidays"/>
      <sheetName val="Returns"/>
      <sheetName val="CapEx"/>
      <sheetName val="ShareBuyBack"/>
      <sheetName val="Valuation"/>
      <sheetName val="Debt"/>
      <sheetName val="Charts"/>
      <sheetName val="quantum"/>
      <sheetName val="healthcheck"/>
      <sheetName val="NEW FINANCIALS"/>
      <sheetName val="Blue Square"/>
      <sheetName val="gaming deregulation"/>
      <sheetName val="DeLuxe"/>
      <sheetName val="HardRock operational"/>
      <sheetName val="DCF Deluxe"/>
      <sheetName val="Gaming"/>
      <sheetName val="Group DCF"/>
      <sheetName val="Sum of the parts"/>
      <sheetName val="EBIT"/>
      <sheetName val="HillSamuel"/>
      <sheetName val="Half Year"/>
      <sheetName val="Rank revprod"/>
      <sheetName val="Rank OP prod"/>
      <sheetName val="exchange rates"/>
      <sheetName val="Casinos"/>
      <sheetName val="Deregulation"/>
      <sheetName val="Reg AC"/>
      <sheetName val="disclosures"/>
      <sheetName val="Introduction"/>
      <sheetName val="Actual Cal. Sales-With DRP"/>
      <sheetName val="Actual Cal. Sales-All Prods"/>
      <sheetName val="Projected Cal. Sales-All Prods"/>
      <sheetName val="Actual &amp; Proj Combined"/>
      <sheetName val="Actual Fiscal Sales Spreadsheet"/>
      <sheetName val="Proj Fiscal Sales Spreadsheet"/>
      <sheetName val="Actual vs. Projected Sales"/>
      <sheetName val="Sales vs. Offering Expiration"/>
      <sheetName val="DRP Sales"/>
      <sheetName val="APF Sales with DRP"/>
      <sheetName val="CHP Sales with DRP"/>
      <sheetName val="CRP Sales with DRP"/>
      <sheetName val="Historical Sales Prod"/>
      <sheetName val="CHP Escrow vs Mavricc"/>
      <sheetName val="CRP Escrow vs Mavricc"/>
      <sheetName val="Monthly Sales Graph - All Prods"/>
      <sheetName val="Weekly Sales Graph - All Prods"/>
      <sheetName val="APF Weekly Sales Graph"/>
      <sheetName val="APF Monthly Sales Graph"/>
      <sheetName val="APF Cum. Monthly Sales Graph"/>
      <sheetName val="CIC Weekly Sales Graph"/>
      <sheetName val="CHP Weekly Sales Graph"/>
      <sheetName val="CHP Monthly Sales Graph"/>
      <sheetName val="CHP Cum Monthly Sales Graph"/>
      <sheetName val="1999 Fiscal Proj vs Actual"/>
      <sheetName val="1998 Fiscal Proj vs Actual"/>
      <sheetName val="1997 APF Weekly Sales Graph"/>
      <sheetName val="1997 Act vs Proj Sales Graphs"/>
      <sheetName val="CRP Monthly Sales Graph old"/>
      <sheetName val="CRP Weekly Sales Graph"/>
      <sheetName val="CRP Monthly Sales"/>
      <sheetName val="CRP Cum Monthly Sales Graph"/>
      <sheetName val="Sales 1994 - 1998"/>
      <sheetName val="Data Sheet (Actual)"/>
      <sheetName val="Data Sheet (Proj)"/>
      <sheetName val="Weekly Sales (Act)"/>
      <sheetName val="DRP"/>
      <sheetName val="Hist. Data"/>
      <sheetName val="Date"/>
      <sheetName val="Control"/>
      <sheetName val="Target LBO"/>
      <sheetName val="Debt Page"/>
      <sheetName val="LBO Valuation Analysis"/>
      <sheetName val="Pro-forma P&amp;L2"/>
      <sheetName val="__FDSCACHE__"/>
      <sheetName val="Target AVP"/>
      <sheetName val="Model---&gt;"/>
      <sheetName val="Projections"/>
      <sheetName val="LBO Input"/>
      <sheetName val="Model"/>
      <sheetName val="Avg Life"/>
      <sheetName val="Debt paydown summary"/>
      <sheetName val="CapStr"/>
      <sheetName val="CapStr (pres)"/>
      <sheetName val="CapStr (pres) (2)"/>
      <sheetName val="Cover page"/>
      <sheetName val="Disclaimer"/>
      <sheetName val="Questions"/>
      <sheetName val="Timing-Base"/>
      <sheetName val="Instructions"/>
      <sheetName val="Scenarios"/>
      <sheetName val="CBIT CHECK"/>
      <sheetName val="Timing-Adjusted"/>
      <sheetName val="Pro Forma Cap"/>
      <sheetName val="Comparisons 2005"/>
      <sheetName val="Comparisons 2006"/>
      <sheetName val="Comparisons - SLB"/>
      <sheetName val="Comparisons -SLB 2005"/>
      <sheetName val="Timeline"/>
      <sheetName val="Comparisons - HY"/>
      <sheetName val="All Timeline"/>
      <sheetName val="All Timeline - SLB"/>
      <sheetName val="PF Analysis - 2005"/>
      <sheetName val="PF Analysis - 2006"/>
      <sheetName val="Detailed Summary Overview"/>
      <sheetName val="Detailed Divisional Summary "/>
      <sheetName val="Ratios Overview"/>
      <sheetName val="S&amp;P Base"/>
      <sheetName val="S&amp;P Adjusted"/>
      <sheetName val="Lease Adjuster"/>
      <sheetName val="D1"/>
      <sheetName val="D2"/>
      <sheetName val="D3"/>
      <sheetName val="D4"/>
      <sheetName val="D5"/>
      <sheetName val="D6"/>
      <sheetName val="D7"/>
      <sheetName val="D8"/>
      <sheetName val="D9"/>
      <sheetName val="D10"/>
      <sheetName val="D11"/>
      <sheetName val="D12"/>
      <sheetName val="D13"/>
      <sheetName val="D14"/>
      <sheetName val="D15"/>
      <sheetName val="D16"/>
      <sheetName val="D17"/>
      <sheetName val="D18"/>
      <sheetName val="Base Case"/>
      <sheetName val="Adjusted Case"/>
      <sheetName val="Adjusted Case -PM"/>
      <sheetName val="2005 Adjuster"/>
      <sheetName val="Presentation Charts"/>
      <sheetName val="SOTP"/>
      <sheetName val="Base DCF"/>
      <sheetName val="Adjusted DCF"/>
      <sheetName val="Supporting -----&gt;"/>
      <sheetName val="IFRS Adj"/>
      <sheetName val="Dividend"/>
      <sheetName val="From Client-----&gt;"/>
      <sheetName val="5 year plan"/>
      <sheetName val="Summary (2)"/>
      <sheetName val="Turnover (2)"/>
      <sheetName val="Operating Profit (2)"/>
      <sheetName val="CBIT - gaming  (2)"/>
      <sheetName val="CBIT - Gaming 3"/>
      <sheetName val="CBIT -bsq (2)"/>
      <sheetName val="CBIT - HR (2)"/>
      <sheetName val="CBIT - Film  (2)"/>
      <sheetName val="CBIT -DMS (2)"/>
      <sheetName val="CBIT - RUSA (2)"/>
      <sheetName val="CBIT - CENTRAL COSTS (2)"/>
      <sheetName val="opening balance sheet (2)"/>
      <sheetName val="Balance sheet - Dec 05 (2)"/>
      <sheetName val="Balance sheet - Dec 06 (2)"/>
      <sheetName val="Balance sheet - Dec 07 (2)"/>
      <sheetName val="Balance sheet - Dec 08 (2)"/>
      <sheetName val="Balance sheet - Dec 09 (2)"/>
      <sheetName val="HR EBITDA by division"/>
      <sheetName val="HR Workings"/>
      <sheetName val="EBITDA, NA &amp; CBIT"/>
      <sheetName val="Operating Profit "/>
      <sheetName val="Depre &amp; Amort"/>
      <sheetName val="contract advance analysis"/>
      <sheetName val="operating lease payments"/>
      <sheetName val="divisional non-op assets"/>
      <sheetName val="Hard Rock 03  analysis"/>
      <sheetName val="Updated CBIT"/>
      <sheetName val="Title"/>
      <sheetName val="LBO"/>
      <sheetName val="AVP"/>
      <sheetName val="Share Repurchase - EBITDA"/>
      <sheetName val="Share Repurchase - EPS"/>
      <sheetName val="Hailey EBITDA Valuation"/>
      <sheetName val="MODEL - - - &gt;"/>
      <sheetName val="P&amp;L"/>
      <sheetName val="P&amp;L TRANS"/>
      <sheetName val="Summary Data"/>
      <sheetName val="Cash"/>
      <sheetName val="BSheet"/>
      <sheetName val="SPT"/>
      <sheetName val="GN"/>
      <sheetName val="RVZ"/>
      <sheetName val="LSQ"/>
      <sheetName val="SS"/>
      <sheetName val="BN"/>
      <sheetName val="GL"/>
      <sheetName val="NT"/>
      <sheetName val="MCR"/>
      <sheetName val="LDS"/>
      <sheetName val="50"/>
      <sheetName val="Ramses"/>
      <sheetName val="Nile"/>
      <sheetName val="ECR"/>
      <sheetName val="LCM"/>
      <sheetName val="LCI"/>
      <sheetName val="LCO"/>
      <sheetName val="Pro Forma IPO 2005"/>
      <sheetName val="IPO 2005 Sensitivity"/>
      <sheetName val="Pro Forma IPO 2004"/>
      <sheetName val="Summary Comps"/>
      <sheetName val="Ability to Pay (2)"/>
      <sheetName val="Ability to Pay"/>
      <sheetName val="Summary of Valuation"/>
      <sheetName val="Summary Financials"/>
      <sheetName val="Public Market Overview"/>
      <sheetName val="Football Field"/>
      <sheetName val="Valuation Matrix"/>
      <sheetName val="buyer dcf"/>
      <sheetName val="Seller DCF"/>
      <sheetName val="NAV analysis"/>
      <sheetName val="FFO &amp; CAD"/>
      <sheetName val="Sources &amp; Uses"/>
      <sheetName val="Accretion.Dilution"/>
      <sheetName val="IPO Sensitivity"/>
      <sheetName val="Summary Output (as owned)"/>
      <sheetName val="EBITDA Recon. (as owned)"/>
      <sheetName val="KSL (2)"/>
      <sheetName val="LQR"/>
      <sheetName val="GWR"/>
      <sheetName val="CRS"/>
      <sheetName val="AZB"/>
      <sheetName val="DGR"/>
      <sheetName val="LLI"/>
      <sheetName val="KSL P&amp;L Paste"/>
      <sheetName val="KSL P&amp;L Build-up"/>
      <sheetName val="Return &amp; Ratio Summary"/>
      <sheetName val="Hotel Pro Formas"/>
      <sheetName val="PC Summary"/>
      <sheetName val="KSL"/>
      <sheetName val="KSL FFO-CAD"/>
      <sheetName val="HOTEL VALUATION"/>
      <sheetName val="GOLF-MEMB VALUATION"/>
      <sheetName val="GWR Member"/>
      <sheetName val="DGR Member"/>
      <sheetName val="LQR Member"/>
      <sheetName val="CRS Member"/>
      <sheetName val="AZB Member"/>
      <sheetName val="DD Items &amp; Notes"/>
      <sheetName val="Input Sheet"/>
      <sheetName val="Financials"/>
      <sheetName val="Debt Schedules"/>
      <sheetName val="IRR &amp; Primary vs Secondary"/>
      <sheetName val="Module1"/>
      <sheetName val="GSChartLabels"/>
      <sheetName val="Disclosure Calculations"/>
      <sheetName val="Single FV exmaple for memo"/>
      <sheetName val="Plants harvested in the period"/>
      <sheetName val="Clones as at Period end"/>
      <sheetName val="Plants as at period end"/>
      <sheetName val="Dried Bulk"/>
      <sheetName val="FG"/>
      <sheetName val="Retention by Q"/>
      <sheetName val="Harvested from inception"/>
      <sheetName val="Sales price"/>
      <sheetName val="Plant pivot"/>
      <sheetName val="historical_plant_inventory_2018"/>
      <sheetName val="Destruction pivot"/>
      <sheetName val="batch_destruction_2018-10-10"/>
      <sheetName val="historical_work_order_inventory"/>
      <sheetName val="חממת פריחה עירון"/>
      <sheetName val="Q's 2018"/>
      <sheetName val="Total 2018"/>
      <sheetName val="International"/>
      <sheetName val="Pharma"/>
      <sheetName val="Industries"/>
      <sheetName val="Israel"/>
      <sheetName val="Trade"/>
      <sheetName val="Manufacturing"/>
      <sheetName val="Agrotech"/>
      <sheetName val="Genetics"/>
      <sheetName val="Breath of Life"/>
      <sheetName val="העברות סעיפים"/>
      <sheetName val="Q's 2019"/>
      <sheetName val="Total 2019"/>
      <sheetName val="Bol"/>
      <sheetName val="%%%Breath of Life"/>
      <sheetName val="P&amp;L Jan-Nov 2018"/>
      <sheetName val="הרכבה 12.17"/>
      <sheetName val="מאזן בוחן 12.17"/>
      <sheetName val="איחוד BOL"/>
      <sheetName val="זכויות מיעוט"/>
      <sheetName val="בדיקה מול רווה"/>
      <sheetName val="פריוריטי 12.17"/>
      <sheetName val="בינחברתי"/>
      <sheetName val="מטריצה"/>
      <sheetName val="העמסות - עלות המכר"/>
      <sheetName val="העמסות - מחקר ופיתוח"/>
      <sheetName val="העמסות - מכירה ושיווק"/>
      <sheetName val="העמסות - הנהלה וכלליות"/>
      <sheetName val="פיבוט"/>
      <sheetName val="רווה"/>
      <sheetName val="פיבוט העמסות שכע"/>
      <sheetName val="Revenue Budget 2018"/>
      <sheetName val="BOL ALL 2018"/>
      <sheetName val="API 18"/>
      <sheetName val="Clinical 18"/>
      <sheetName val="Med-Can 18"/>
      <sheetName val="Percentage"/>
      <sheetName val="BOL ALL Excl. Export 2019"/>
      <sheetName val="MED CAN Excl. 2019"/>
      <sheetName val="MED CAN + EXPORT 2019"/>
      <sheetName val="BOL ALL + Export 2019"/>
      <sheetName val="API 19"/>
      <sheetName val="Clinical 19"/>
      <sheetName val="Med-Can 19"/>
      <sheetName val="EXPORT 19"/>
      <sheetName val="Revenue Ex Export"/>
      <sheetName val="Capacity"/>
      <sheetName val="Assumptions "/>
      <sheetName val="Q's"/>
      <sheetName val="PORTUGAL 19"/>
      <sheetName val="PORTUGAL 20"/>
      <sheetName val="Fixed Assets"/>
      <sheetName val="שכר"/>
      <sheetName val="Summary cap table"/>
      <sheetName val="Detailed Cap"/>
      <sheetName val="CS Certificate Ledger"/>
      <sheetName val="PA Certificate Ledger"/>
      <sheetName val="PB1 Certificate Ledger"/>
      <sheetName val="PB Certificate Ledger"/>
      <sheetName val="Convertible Ledger"/>
      <sheetName val="Results"/>
      <sheetName val="Assumptions===&gt;"/>
      <sheetName val="Flags"/>
      <sheetName val="Revenue Assumptions"/>
      <sheetName val="COGS&amp; Opex Assumptions"/>
      <sheetName val="CAPEX schedule"/>
      <sheetName val="Calcs===&gt;"/>
      <sheetName val="Revenues"/>
      <sheetName val="Opex Costs Pharma"/>
      <sheetName val="Manufacturing Costs"/>
      <sheetName val="CAPEX Dep and WC"/>
      <sheetName val="Phase 3 Schedule and Cost"/>
      <sheetName val="Quarterly Financial Reports===&gt;"/>
      <sheetName val="Pharma P&amp;L and CF (Q)"/>
      <sheetName val="Manufactu P&amp;L and CF (Q)"/>
      <sheetName val="Comnined P&amp;L and CF (Q) "/>
      <sheetName val="Yearly Financial Reports===&gt;"/>
      <sheetName val="Pharma P&amp;L and CF (Y)"/>
      <sheetName val="Manufactu P&amp;L and CF (Y)"/>
      <sheetName val="Combined P&amp;L and CF (Y)"/>
      <sheetName val="Grams Analysis"/>
      <sheetName val="PHARMA Division ACT Monthly"/>
      <sheetName val="INDUSTRIES Division ACT Monthly"/>
      <sheetName val="Monthly Revenue"/>
      <sheetName val="Received&gt;&gt;&gt;"/>
      <sheetName val="Pipe Line-Plan to Model"/>
      <sheetName val="Project Essence"/>
      <sheetName val="CapEx 2018"/>
      <sheetName val="CapEx 2019"/>
      <sheetName val="CapEx 2019 Export"/>
      <sheetName val="CapEx 2020"/>
      <sheetName val="Portugal Capex"/>
      <sheetName val="Revenue Actual"/>
      <sheetName val="CAPEX 18-20"/>
      <sheetName val="-Export Q"/>
      <sheetName val="Revenue Budget 2018 OLD"/>
      <sheetName val="BOL ALL 2018 Excl API"/>
      <sheetName val="BOL Pharma BUDGET+BS+CF 2018 V1"/>
      <sheetName val="OLD Revenue Ex Export"/>
      <sheetName val="HeadCount"/>
      <sheetName val="6-1"/>
      <sheetName val="20-1"/>
      <sheetName val="CBD-100"/>
      <sheetName val="30-2-1"/>
      <sheetName val="10-1+THC"/>
      <sheetName val="CT DATA"/>
      <sheetName val="ריכוזים"/>
      <sheetName val="RSO"/>
      <sheetName val="הכנות לאספקה"/>
      <sheetName val="תוויות"/>
      <sheetName val="תכנון אספקות חודשי"/>
      <sheetName val="מו&quot;פ"/>
      <sheetName val="סהכ"/>
      <sheetName val="מאזן"/>
      <sheetName val="רווח והפסד"/>
      <sheetName val="נתונים"/>
      <sheetName val="פ.נ"/>
      <sheetName val="מגזרים"/>
      <sheetName val="SUD"/>
      <sheetName val="תזרים"/>
      <sheetName val="תזרים 3 חודשים"/>
      <sheetName val="אמות מידה"/>
      <sheetName val="קרן שיערוך"/>
      <sheetName val="יחסים פיננסים"/>
      <sheetName val="רווח למניה"/>
      <sheetName val="חוות דעת"/>
      <sheetName val="Panel de Control "/>
      <sheetName val="Maestro"/>
      <sheetName val="Varios España"/>
      <sheetName val="Varios China"/>
      <sheetName val="P. control"/>
      <sheetName val="דף פקס"/>
      <sheetName val="הפקדות רוכשים"/>
      <sheetName val="גיליון1"/>
      <sheetName val="מחירון"/>
      <sheetName val="מחירון (2)"/>
      <sheetName val="מכירות"/>
      <sheetName val="משיכות"/>
      <sheetName val="כללי"/>
      <sheetName val="התאמת בנק"/>
      <sheetName val="טופס הבנק"/>
      <sheetName val="BOL Consolidated"/>
      <sheetName val="Pharma &gt;&gt;&gt;"/>
      <sheetName val="Pharma Consolidated"/>
      <sheetName val="Autism"/>
      <sheetName val="Other Indications"/>
      <sheetName val="Other Cost Assumptions"/>
      <sheetName val="Manufacturing &gt;&gt;&gt;"/>
      <sheetName val="Manufacturing Consolidated"/>
      <sheetName val="Portugal"/>
      <sheetName val="Export"/>
      <sheetName val="Israel Monthly"/>
      <sheetName val="Export Monthly"/>
      <sheetName val="Israel Monthly (2)"/>
      <sheetName val="Export Monthly (2)"/>
      <sheetName val="Production Capacity"/>
      <sheetName val="377,000 sq ft New"/>
      <sheetName val="2,530,000 sq ft New"/>
      <sheetName val="Cultivation &amp; Production New"/>
      <sheetName val="Underwriter Questions"/>
      <sheetName val="Greenhouses &gt;&gt;&gt;"/>
      <sheetName val="350,000 sft"/>
      <sheetName val="2,350,000 sq ft"/>
      <sheetName val="2,350,000 sq ft (NEW)"/>
      <sheetName val="Capacity Tables &gt;&gt;&gt;"/>
      <sheetName val="Cultivation &amp; Production"/>
      <sheetName val="Israel Customers &gt;&gt;&gt;"/>
      <sheetName val="Local market"/>
      <sheetName val="BOL Model &gt;&gt;&gt;"/>
      <sheetName val="CAPEX schedule "/>
      <sheetName val="CAPEX Assumption Yearly"/>
      <sheetName val="Manufactu P&amp;L and CF (Q)(Anls)"/>
      <sheetName val="Export Market"/>
      <sheetName val="Budget 2019"/>
      <sheetName val="הצגה בדוחות כספיים"/>
      <sheetName val="פקודת עדכון"/>
      <sheetName val="סבירות מימון"/>
      <sheetName val="המרות"/>
      <sheetName val="לוח סילוקין אגח א  100%"/>
      <sheetName val="אגח שהומר בתקופה"/>
      <sheetName val="אופציות שהומרו התקופה"/>
      <sheetName val="אגח ב מעודכן"/>
      <sheetName val="לוח סילוקין הגדלה"/>
      <sheetName val="הגדלת סדרה ב"/>
      <sheetName val="לוחות סילוקין לביאור"/>
      <sheetName val="Tickmarks"/>
      <sheetName val="שינויים בניירות ערך"/>
      <sheetName val="1"/>
      <sheetName val="Israel M (Capacity)"/>
      <sheetName val="Israel M (Capacity) 2.53"/>
      <sheetName val="Q's 2020"/>
      <sheetName val="BOL ALL Excl. Export 2020"/>
      <sheetName val="MED CAN Excl. 2020"/>
      <sheetName val="MED CAN + EXPORT 2020"/>
      <sheetName val="BOL ALL + Export 2020"/>
      <sheetName val="API 20"/>
      <sheetName val="EXPORT 20"/>
      <sheetName val="Med-Can 20"/>
      <sheetName val="Clinical 20"/>
      <sheetName val="P05-ביאור שכר בכירים"/>
      <sheetName val="P06 - ביאור צדדים קשורים"/>
      <sheetName val="Compensation"/>
      <sheetName val="Comp Mix"/>
      <sheetName val="Summary Output - Job Match"/>
      <sheetName val="Summary Output - Job Rank"/>
      <sheetName val="BOL Salary 2019 USD"/>
      <sheetName val="TVF"/>
      <sheetName val="Actual"/>
      <sheetName val="Actual+Design"/>
      <sheetName val="Pivot"/>
      <sheetName val="Mkt"/>
      <sheetName val="Reconciliation"/>
      <sheetName val="Master Salary List"/>
      <sheetName val="Promotions"/>
      <sheetName val="Template"/>
      <sheetName val="FAQ"/>
      <sheetName val="CMAH Mgmt"/>
      <sheetName val="FSD to Reg Ops"/>
      <sheetName val="nov 17"/>
      <sheetName val="Salary Reconciliation"/>
      <sheetName val="Bud Recon"/>
      <sheetName val="Read Me"/>
      <sheetName val="Raw TR"/>
      <sheetName val="Market Comprs (all)"/>
      <sheetName val="Market Comprs (AT)"/>
      <sheetName val="Market Comprs (FK)"/>
      <sheetName val="Market Comprs (E13)"/>
      <sheetName val="NoP count"/>
      <sheetName val="to be hide"/>
      <sheetName val="Lookup"/>
      <sheetName val="Compensation Details"/>
      <sheetName val="Silver Standard (new)"/>
      <sheetName val="Silver Standard"/>
      <sheetName val="Index Output"/>
      <sheetName val="2P Reserves Detail"/>
      <sheetName val="Output by Title"/>
      <sheetName val="Output by Comp Element"/>
      <sheetName val="Dividend Check"/>
      <sheetName val="Unadj Variance"/>
      <sheetName val="Ryla 2010"/>
      <sheetName val="Peer Group"/>
      <sheetName val="Size Proxy Spread"/>
      <sheetName val="Size Output"/>
      <sheetName val="Pricing Ratio (new)"/>
      <sheetName val="Individual Salary Data"/>
      <sheetName val="Salary Policy"/>
      <sheetName val="Questionnaire"/>
      <sheetName val="Hay Levels and Points"/>
      <sheetName val="Geographical Codes"/>
      <sheetName val="Degree Codes"/>
      <sheetName val="Job (Sub)families"/>
      <sheetName val="Jobs"/>
      <sheetName val="Confidentiality"/>
      <sheetName val="PICK LIST"/>
      <sheetName val="Points to Reflevel"/>
      <sheetName val="Data Verification"/>
      <sheetName val="List of JC for drop down 2015"/>
      <sheetName val="Employee Data"/>
      <sheetName val="Pay Decisions"/>
      <sheetName val="CA-Costing"/>
      <sheetName val="US-Costing"/>
      <sheetName val="Mkt_Interp"/>
      <sheetName val="%tile Calc"/>
      <sheetName val="FX Rate"/>
      <sheetName val="Gear"/>
      <sheetName val="Market"/>
      <sheetName val="Comparison"/>
      <sheetName val="Custom Comparison"/>
      <sheetName val="Spot Pricing"/>
      <sheetName val="Participants"/>
      <sheetName val="List of Markets"/>
      <sheetName val="Help"/>
      <sheetName val="RefLevel Limits"/>
      <sheetName val="Custom Comparison Setup"/>
      <sheetName val="Aggregates"/>
      <sheetName val="Grades"/>
      <sheetName val="Groups"/>
      <sheetName val="Codes"/>
      <sheetName val="NewMarketSelector"/>
      <sheetName val="SpotPricingCalculation"/>
      <sheetName val="ScatterData"/>
      <sheetName val="ComparisonScatterData"/>
      <sheetName val="WeightedAverageTemplate"/>
      <sheetName val="ANBS2"/>
      <sheetName val="ANTC"/>
      <sheetName val="%Commons"/>
      <sheetName val="Director Remun"/>
      <sheetName val="Summary Output"/>
      <sheetName val="Meeting Fees"/>
      <sheetName val="Typical Board Structure"/>
      <sheetName val="Board Compensation Structure"/>
      <sheetName val="Directors LTI"/>
      <sheetName val="Comp Details"/>
      <sheetName val="Output by Role"/>
      <sheetName val="BMO Comments"/>
      <sheetName val="With Greenhouse Expansion"/>
      <sheetName val="WO Greenhouse Expansion"/>
      <sheetName val="COMBINED International Monthly"/>
      <sheetName val="Expan. vs Ext. Sc Variance"/>
      <sheetName val="Manufacturing Cons. Monthly"/>
      <sheetName val="BS"/>
      <sheetName val="Cash Flow "/>
      <sheetName val="Total Israel+Export Monthly"/>
      <sheetName val="Revadim Facility-Prod. Cpblty"/>
      <sheetName val="Israel Comparison"/>
      <sheetName val="Portugal Monthly"/>
      <sheetName val="Portugal Facility-Prod. Cpblty"/>
      <sheetName val="Portugal Comparison"/>
      <sheetName val="Pharma Monthly"/>
      <sheetName val="Costs by CT"/>
      <sheetName val="Pharma Assumptions "/>
      <sheetName val="CT List+ Time Line"/>
      <sheetName val="ASD - US"/>
      <sheetName val="ASD - EU5"/>
      <sheetName val="ASD - Canada"/>
      <sheetName val="ASD - Totals"/>
      <sheetName val="Act 2018- INDUSTRIES"/>
      <sheetName val="Act 2018- PHARMA"/>
      <sheetName val="Investments &amp; Loans"/>
      <sheetName val="Stage"/>
      <sheetName val="Previous Combined P&amp;L and CF"/>
      <sheetName val="PModel 4.45 ManufactuP&amp;L&amp;CF (Y)"/>
      <sheetName val="Previous Model V4.45"/>
      <sheetName val="CAPEX Dep and WC - Pre V4.45"/>
      <sheetName val="Israel Market Share"/>
      <sheetName val="Pipeline Overview"/>
      <sheetName val="GANTT"/>
      <sheetName val="President's List"/>
      <sheetName val="Common Shares"/>
      <sheetName val="Stabilization"/>
      <sheetName val="OLD SHEETS ---&gt;"/>
      <sheetName val="Liability Calc"/>
      <sheetName val="Analyst Model"/>
      <sheetName val="Controls"/>
      <sheetName val="Pharma -&gt;"/>
      <sheetName val="Substantiation Matrix"/>
      <sheetName val="Cost Allocation"/>
      <sheetName val="yazigdsc"/>
      <sheetName val="AV USD 18"/>
      <sheetName val="פקודות מלאי ביולוגי"/>
      <sheetName val="2016"/>
      <sheetName val="2017"/>
      <sheetName val="2018"/>
      <sheetName val="BOL International"/>
      <sheetName val="JEs-BOL"/>
      <sheetName val="JEs"/>
      <sheetName val=" termination"/>
      <sheetName val="JEs (1)"/>
      <sheetName val="Convertible Loans JE"/>
      <sheetName val="CLA WP"/>
      <sheetName val="Inventory JE"/>
      <sheetName val="2018 BA"/>
      <sheetName val="2017 BA"/>
      <sheetName val="2016 BA"/>
      <sheetName val="1811"/>
      <sheetName val="1812"/>
      <sheetName val="מקרא העמסות בין חברתי"/>
      <sheetName val="אינדקס"/>
      <sheetName val="פריוריטי מב 31.3"/>
      <sheetName val="פריוריטי רווה 1-3.19"/>
      <sheetName val="רווה בינחברתי"/>
      <sheetName val="חוז מעמ"/>
      <sheetName val="רווה מטריצה"/>
      <sheetName val="Non IFRS"/>
      <sheetName val="Pharma Cap 31.3.19"/>
      <sheetName val="Industries cap 31.03.19"/>
      <sheetName val="P&amp;L QoQ"/>
      <sheetName val="Equity"/>
      <sheetName val="BS QoQ"/>
      <sheetName val="Act Q1-19 080519"/>
      <sheetName val="Act Q1-18 060519"/>
      <sheetName val="ADJ 31.3.18"/>
      <sheetName val="ADJ 31.3.19"/>
      <sheetName val="ifrs 16 Summary"/>
      <sheetName val="Exc"/>
      <sheetName val="פריוריטי מב 12.18"/>
      <sheetName val="פריוריטי רווה 1-12.18"/>
      <sheetName val="Q1-IFRS16"/>
      <sheetName val="IFRS16 (2)"/>
      <sheetName val="Commitments"/>
      <sheetName val="ASSETS"/>
      <sheetName val="Defered Rent Manufacturing"/>
      <sheetName val="Defered Rent Agrotech"/>
      <sheetName val="פריוריטי מב 30.6"/>
      <sheetName val="פריוריטי רווה 1-6.19"/>
      <sheetName val="חשבונות IFRS 30.6"/>
      <sheetName val="ישראל"/>
      <sheetName val="מסחר ושרותים"/>
      <sheetName val="מניופקשרין"/>
      <sheetName val="אגרוטק"/>
      <sheetName val="For the prliminary"/>
      <sheetName val="H1-2019 check"/>
      <sheetName val="אגרוטק30.6"/>
      <sheetName val="אינטרנשיונל 30.6"/>
      <sheetName val="גנטיקס30.6"/>
      <sheetName val="מניופקשרין30.6"/>
      <sheetName val="ישראל30.6"/>
      <sheetName val="מסחר ושרותים30.6"/>
      <sheetName val="פארמה30.6"/>
      <sheetName val="ExchangeRates (24)"/>
      <sheetName val="אגרוטק (2)"/>
      <sheetName val="גנטיקס"/>
      <sheetName val="ישראל (2)"/>
      <sheetName val="מניופקשרין (2)"/>
      <sheetName val="מסחר ושרותים(2)"/>
      <sheetName val="פארמה וגנטיקס"/>
      <sheetName val="Lead"/>
      <sheetName val="דוח על השינויים בהון - Q022018"/>
      <sheetName val="דוח על השינויים בהון - Q022019"/>
      <sheetName val="EYAJE - Pharma Invest."/>
      <sheetName val="בדיקת חלק הזשמ&quot;ש ברווח 18"/>
      <sheetName val="בדיקת חלק הזשמ&quot;ש ברווח 19"/>
      <sheetName val="PBC - CAP Pharma 300619"/>
      <sheetName val="PBC - CAP Pharma 300618"/>
      <sheetName val="PBC - Act. Cons - H01.2018"/>
      <sheetName val="PBC - Pharma investors"/>
      <sheetName val="PBC - JEs for Q02.2019"/>
      <sheetName val="Actual Cons Q02.2019"/>
      <sheetName val="PBC - CONS BS 1305"/>
      <sheetName val="PBC - CONS P&amp;L 1305"/>
      <sheetName val="PBC - Convertible Loans JE"/>
      <sheetName val="PBC - ADJ 31.3.19 (1205)"/>
      <sheetName val="PBC - CAP Table Pharma Q01.18"/>
      <sheetName val="PBC - CONS Q01.18"/>
      <sheetName val="PBC - CAP Table Indust. Q01.18"/>
      <sheetName val="PBC - CAP Table Pharma Q01.19"/>
      <sheetName val="PBC - CONS Q01.19"/>
      <sheetName val="PBC - CAP Table Int. 31.12.18"/>
      <sheetName val="PBC - ADJ 31.3.18 (1205)"/>
      <sheetName val="EY CHECK - CAP 31.03.19"/>
      <sheetName val="ER2019"/>
      <sheetName val="ER 2018"/>
      <sheetName val="דוח סהכ"/>
      <sheetName val="DB"/>
      <sheetName val="Journal Entries"/>
      <sheetName val="דוח הוצאות מפורט"/>
      <sheetName val="HELPER"/>
      <sheetName val="ChemagisGrossProfit 11.2006"/>
      <sheetName val="Liste code MK"/>
      <sheetName val="STATUT"/>
      <sheetName val="דוח_סהכ"/>
      <sheetName val="Journal_Entries"/>
      <sheetName val="דוח_הוצאות_מפורט"/>
      <sheetName val="ChemagisGrossProfit_11_2006"/>
      <sheetName val="Liste_code_MK"/>
      <sheetName val="8a. WC"/>
      <sheetName val="Mapping"/>
      <sheetName val="דוח_סהכ1"/>
      <sheetName val="Journal_Entries1"/>
      <sheetName val="דוח_הוצאות_מפורט1"/>
      <sheetName val="ChemagisGrossProfit_11_20061"/>
      <sheetName val="Liste_code_MK1"/>
      <sheetName val="8a__WC"/>
      <sheetName val="EVDRE NS and GP LRP (Brand)"/>
      <sheetName val="Bio asset note roll"/>
      <sheetName val="Costing"/>
      <sheetName val="Final JEs"/>
      <sheetName val="Journal Entries 2019"/>
      <sheetName val="Inventory Summary"/>
      <sheetName val="Plants as at March 31, 2019"/>
      <sheetName val="Plants as at June 30, 2019"/>
      <sheetName val="Plants as at Sep 30, 2019"/>
      <sheetName val="Plants as at Dec 31, 2019"/>
      <sheetName val="Plants harvested in 2019"/>
      <sheetName val="In Drying Dec 31, 2019"/>
      <sheetName val="Dried Flower Dec 31, 2019"/>
      <sheetName val="FG Flower Dec 31, 2019"/>
      <sheetName val="FG Cigarette Dec 31, 2019"/>
      <sheetName val="WIP Dec 31, 2019"/>
      <sheetName val="Oil December 31, 2019"/>
      <sheetName val="December 31, 2019 Waste+Other"/>
      <sheetName val="Sales Q1 2019 "/>
      <sheetName val="Sales Q2 2019"/>
      <sheetName val="Sales Q3 2019"/>
      <sheetName val="Sales Q4 2019"/>
      <sheetName val="2020 Revenues"/>
      <sheetName val="2020 Grams"/>
      <sheetName val="2019 Revenues"/>
      <sheetName val="2019 Grams"/>
      <sheetName val="2018 Revenues"/>
      <sheetName val="ניתוח מכירות ספט-אוק"/>
      <sheetName val="2019 Revenues for PPT slide 1"/>
      <sheetName val="2019 Revenues for PPT slide 2"/>
      <sheetName val="Jan 20"/>
      <sheetName val="חשבונית דצמבר 19"/>
      <sheetName val="חשבונית נוב 19"/>
      <sheetName val="חשבונית אוק 19"/>
      <sheetName val="חשבונית ספט 19"/>
      <sheetName val="חשבונית אוג 19"/>
      <sheetName val="חשבונית יולי 19"/>
      <sheetName val="Jan-19"/>
      <sheetName val="Jan-Feb 19"/>
      <sheetName val="Jan-Mar 19"/>
      <sheetName val="Jan-Apr 19"/>
      <sheetName val="חשבונית סלא 05.19"/>
      <sheetName val="חשבונית סלא 06.19"/>
      <sheetName val="Jan-May 19"/>
      <sheetName val="Jan-Jun 19"/>
      <sheetName val="Jan-Jul 19"/>
      <sheetName val="Jan-Aug 19"/>
      <sheetName val="Jan-Sep 19"/>
      <sheetName val="Jan-Oct 19"/>
      <sheetName val="Jan-Nov 19"/>
      <sheetName val="Jan-Dec 19"/>
      <sheetName val="Jan-Feb 20"/>
      <sheetName val="Jan-Mar 20"/>
      <sheetName val="Jan-Apr 20"/>
      <sheetName val="Jan-May 20"/>
      <sheetName val="ExchangeRates (6)"/>
      <sheetName val="מרכז ער&quot;ז"/>
      <sheetName val="עידן 1099"/>
      <sheetName val="ערוצי זהב 1099"/>
      <sheetName val="ערוצי אדום 1099"/>
      <sheetName val="טורים 98"/>
      <sheetName val="מדריכי פנאי"/>
      <sheetName val="netcom "/>
      <sheetName val="FCALL Header"/>
      <sheetName val="IS"/>
      <sheetName val="COMPS"/>
      <sheetName val="VAR"/>
      <sheetName val="T3.1 Comp Allocation-FY 99"/>
      <sheetName val="מאזן חברה "/>
      <sheetName val="VESTING"/>
      <sheetName val="FAS 123"/>
      <sheetName val="בדיקת גיליון"/>
      <sheetName val="אחוד"/>
      <sheetName val="פקודות נוספות"/>
      <sheetName val="הון מניות"/>
      <sheetName val="מיסים נדחים"/>
      <sheetName val="U-SOFT"/>
      <sheetName val="השקעה - IPEX"/>
      <sheetName val="השקעה - קומפרו"/>
      <sheetName val="השקעה  - ISI"/>
      <sheetName val="גלעד"/>
      <sheetName val="השקעה - usa"/>
      <sheetName val="SOLU"/>
      <sheetName val="השקעה  בנס ATL"/>
      <sheetName val="USA"/>
      <sheetName val="NESS MATAH"/>
      <sheetName val="מעגלים"/>
      <sheetName val="pldt"/>
      <sheetName val="$"/>
      <sheetName val="מדען ראשי "/>
      <sheetName val="דוחות כספיים"/>
      <sheetName val="תזרים "/>
      <sheetName val="MICEL - הרכבה"/>
      <sheetName val="פ&quot;נ רדיוטל"/>
      <sheetName val="RADIOTEL"/>
      <sheetName val="מאזן ורוה&quot;פ RTL"/>
      <sheetName val="מיון רוה&quot;פ מיקרוקים"/>
      <sheetName val="פיצויים"/>
      <sheetName val="חו&quot;ז בינחברתי"/>
      <sheetName val=" equity rtl"/>
      <sheetName val="פקודות איחוד"/>
      <sheetName val="אופציות רדיוטל"/>
      <sheetName val="MW report"/>
      <sheetName val="השקעה MW"/>
      <sheetName val="השקעה ברדיוטל"/>
      <sheetName val="MICROKIM"/>
      <sheetName val="השקעה MICRIKIM"/>
      <sheetName val="שטר הון"/>
      <sheetName val="רדיוטל-ניתוח"/>
      <sheetName val="אנליטי -רו&quot;ה"/>
      <sheetName val="אנליטי-מאזן"/>
      <sheetName val="רווח למניה בסיסי"/>
      <sheetName val="מס הכנסה"/>
      <sheetName val="ניירות עבודה"/>
      <sheetName val="אופציות מייסל"/>
      <sheetName val="p&amp;l summary - Rachel"/>
      <sheetName val="VP Reports"/>
      <sheetName val="p&amp;l per dep."/>
      <sheetName val="P&amp;L per expense"/>
      <sheetName val="cost +"/>
      <sheetName val="Budget data"/>
      <sheetName val="Additional JE"/>
      <sheetName val="ZOOM "/>
      <sheetName val="קרן הון"/>
      <sheetName val="מנטורטק רבעון"/>
      <sheetName val="PC מאוחד"/>
      <sheetName val="מנטורטק משולב"/>
      <sheetName val="סיון משולב"/>
      <sheetName val="מאזנים משולב"/>
      <sheetName val="סיון מאוחד"/>
      <sheetName val="יחסים אנליטים"/>
      <sheetName val="סיון פתרונות -cbt "/>
      <sheetName val="סיון פיתוח - TBT"/>
      <sheetName val="סיון ירושלים"/>
      <sheetName val="סיון הדרכה "/>
      <sheetName val="תרומה נומינלית"/>
      <sheetName val="פרוטים"/>
      <sheetName val="אנליטי"/>
      <sheetName val="השקעה בסיון ירושלים"/>
      <sheetName val="מדדים"/>
      <sheetName val="מס נדחה והפרשה למס"/>
      <sheetName val="רכוש קבוע"/>
      <sheetName val="הכנסות מראש"/>
      <sheetName val="מעגל רכוש קבוע ש&quot;ח"/>
      <sheetName val="אנליטי מאוחד"/>
      <sheetName val="mentortech inc"/>
      <sheetName val="Cash Flow"/>
      <sheetName val=""/>
      <sheetName val="Temp 1"/>
      <sheetName val="Temp 2"/>
      <sheetName val="JE"/>
      <sheetName val="Legal"/>
      <sheetName val="general ledger"/>
      <sheetName val="Completion"/>
      <sheetName val="Pivot table"/>
      <sheetName val="Pre. P&amp;L March"/>
      <sheetName val="Actual Monthly I &amp; E"/>
      <sheetName val="Actual Balance Sheet"/>
      <sheetName val="Actual Cash Flow"/>
      <sheetName val="Ervin report"/>
      <sheetName val="Apax"/>
      <sheetName val="P&amp;L budget (by quarter) (5M$)"/>
      <sheetName val="Bonus 12 2004"/>
      <sheetName val="Banks"/>
      <sheetName val="Employees"/>
      <sheetName val="intercompanies balance"/>
      <sheetName val="main  2004"/>
      <sheetName val="details"/>
      <sheetName val="forcast"/>
      <sheetName val="מאי 06"/>
      <sheetName val="הערות למודל"/>
      <sheetName val="מס 99"/>
      <sheetName val="שמ&quot;מ מ&quot;ה"/>
      <sheetName val="כור שווקים "/>
      <sheetName val="שוקי הון"/>
      <sheetName val="כור חתמים"/>
      <sheetName val="מס תאורטי"/>
      <sheetName val="כור גמל"/>
      <sheetName val="כור שווקים ישן"/>
      <sheetName val="ני&quot;ע והשקעות"/>
      <sheetName val="ניהול קרנות "/>
      <sheetName val="מס רווח"/>
      <sheetName val="מס רווח (2)"/>
      <sheetName val="בית השקעות"/>
      <sheetName val="פנאי+טלפאואר"/>
      <sheetName val="ני&quot;ע"/>
      <sheetName val="ני&quot;ע 2"/>
      <sheetName val="ער&quot;ז דוח מס (2)"/>
      <sheetName val="טורים"/>
      <sheetName val="ער&quot;ז דוח מס"/>
      <sheetName val="שמ&quot;מ נומינלי"/>
      <sheetName val="מיעוט"/>
      <sheetName val="ני&quot;ע_2"/>
      <sheetName val="ער&quot;ז_דוח_מס_(2)"/>
      <sheetName val="ער&quot;ז_דוח_מס"/>
      <sheetName val="שמ&quot;מ_מ&quot;ה"/>
      <sheetName val="שמ&quot;מ_נומינלי"/>
      <sheetName val="ני&quot;ע_21"/>
      <sheetName val="ער&quot;ז_דוח_מס_(2)1"/>
      <sheetName val="ער&quot;ז_דוח_מס1"/>
      <sheetName val="שמ&quot;מ_מ&quot;ה1"/>
      <sheetName val="שמ&quot;מ_נומינלי1"/>
      <sheetName val="ני&quot;ע_25"/>
      <sheetName val="ער&quot;ז_דוח_מס_(2)5"/>
      <sheetName val="ער&quot;ז_דוח_מס5"/>
      <sheetName val="שמ&quot;מ_מ&quot;ה5"/>
      <sheetName val="שמ&quot;מ_נומינלי5"/>
      <sheetName val="ני&quot;ע_22"/>
      <sheetName val="ער&quot;ז_דוח_מס_(2)2"/>
      <sheetName val="ער&quot;ז_דוח_מס2"/>
      <sheetName val="שמ&quot;מ_מ&quot;ה2"/>
      <sheetName val="שמ&quot;מ_נומינלי2"/>
      <sheetName val="ני&quot;ע_23"/>
      <sheetName val="ער&quot;ז_דוח_מס_(2)3"/>
      <sheetName val="ער&quot;ז_דוח_מס3"/>
      <sheetName val="שמ&quot;מ_מ&quot;ה3"/>
      <sheetName val="שמ&quot;מ_נומינלי3"/>
      <sheetName val="ני&quot;ע_24"/>
      <sheetName val="ער&quot;ז_דוח_מס_(2)4"/>
      <sheetName val="ער&quot;ז_דוח_מס4"/>
      <sheetName val="שמ&quot;מ_מ&quot;ה4"/>
      <sheetName val="שמ&quot;מ_נומינלי4"/>
      <sheetName val="ני&quot;ע_26"/>
      <sheetName val="ער&quot;ז_דוח_מס_(2)6"/>
      <sheetName val="ער&quot;ז_דוח_מס6"/>
      <sheetName val="שמ&quot;מ_מ&quot;ה6"/>
      <sheetName val="שמ&quot;מ_נומינלי6"/>
      <sheetName val="YLEGAQeyoxmEVgWx"/>
      <sheetName val="LUdeal"/>
      <sheetName val="Alcatel"/>
      <sheetName val="UPDATE"/>
      <sheetName val="Balance Sheet"/>
      <sheetName val="Quarterly Publish"/>
      <sheetName val="Annual Publish"/>
      <sheetName val="Estimated Contributions"/>
      <sheetName val="Alcatel_Valuation"/>
      <sheetName val="Industrial Breakdown"/>
      <sheetName val="Ericsson_valuation"/>
      <sheetName val="Ericsson"/>
      <sheetName val="dcf valuation"/>
      <sheetName val="Annual Publish "/>
      <sheetName val="profit &amp; loss"/>
      <sheetName val="Group Balance Sheet"/>
      <sheetName val="Divisional Forecasts"/>
      <sheetName val="EVA Valuation"/>
      <sheetName val="Geographic Split"/>
      <sheetName val="Main"/>
      <sheetName val="Orders"/>
      <sheetName val="Beta"/>
      <sheetName val="Quartpub"/>
      <sheetName val="Employees number"/>
      <sheetName val="הקצאות מימושים ופקיעות"/>
      <sheetName val="Oracle"/>
      <sheetName val="מאזן בוחן"/>
      <sheetName val="כרטסת רווה"/>
      <sheetName val="DEP1205"/>
      <sheetName val="גיליון2"/>
      <sheetName val="חופשה - ריכוז לפי עובדים "/>
      <sheetName val="עלות מחלקה - הצגה חודשית"/>
      <sheetName val="עלות מחלקה - הצגה רבעונית"/>
      <sheetName val="עלות מחלקה - הצגה רב-שנתית"/>
      <sheetName val="עלות עובדים - הצגה רבעונית"/>
      <sheetName val="עלות עובדים - הצגה רב-שנתית"/>
      <sheetName val="רב שנתי בחתך חודשי"/>
      <sheetName val="מעלות לנטו - פרוט לפי עובדים"/>
      <sheetName val="מעלות לנטו - פרוט לפי חודשים"/>
      <sheetName val="מעלות לנטו - ריכוז לפי עובדים"/>
      <sheetName val="עלות ושווי"/>
      <sheetName val="אין יותר"/>
      <sheetName val="גיליון3"/>
      <sheetName val="MEMO "/>
      <sheetName val="מאזן + רוו&quot;ה"/>
      <sheetName val="מזומנים C"/>
      <sheetName val="לקוחות D"/>
      <sheetName val="חייבים E"/>
      <sheetName val="אקדמה F"/>
      <sheetName val="מלאי G"/>
      <sheetName val="פקדונות לז&quot;א H"/>
      <sheetName val="עבודות בביצוע I"/>
      <sheetName val="השקעות J"/>
      <sheetName val="רכוש קבוע L"/>
      <sheetName val="היוון תוכנה M"/>
      <sheetName val="רכוש אחר N"/>
      <sheetName val="ספקים O"/>
      <sheetName val="P זכאים"/>
      <sheetName val="התחיבות - סיום  עובד מעביד Q"/>
      <sheetName val="השלמות"/>
      <sheetName val="SCIS"/>
      <sheetName val="SCBS"/>
      <sheetName val="2"/>
      <sheetName val="3"/>
      <sheetName val="4"/>
      <sheetName val="5"/>
      <sheetName val="6"/>
      <sheetName val="7"/>
      <sheetName val="8"/>
      <sheetName val="&quot;Val. Summ.&quot;"/>
      <sheetName val="Val Sum"/>
      <sheetName val="&quot;Mkt. Mult. App.&quot;"/>
      <sheetName val="MM (2)"/>
      <sheetName val="MM"/>
      <sheetName val="Hist Reps"/>
      <sheetName val="Mults"/>
      <sheetName val="Risk"/>
      <sheetName val="&quot;Disc. Cash Fl. App.&quot;"/>
      <sheetName val="WACC"/>
      <sheetName val="Back-up WACC"/>
      <sheetName val="WACOD"/>
      <sheetName val="WC"/>
      <sheetName val="&quot;Comp. Trans. App.&quot;"/>
      <sheetName val="AccSum"/>
      <sheetName val="Select Deals"/>
      <sheetName val="T1"/>
      <sheetName val="T2"/>
      <sheetName val="T3"/>
      <sheetName val="T4"/>
      <sheetName val="T5"/>
      <sheetName val="T6"/>
      <sheetName val="T7"/>
      <sheetName val="T8"/>
      <sheetName val="T9"/>
      <sheetName val="T10"/>
      <sheetName val="All Deals"/>
      <sheetName val="&quot;Supp. Ex.&quot;"/>
      <sheetName val="CFA"/>
      <sheetName val="list"/>
      <sheetName val="All_Data"/>
      <sheetName val="Heb"/>
      <sheetName val="Eng_All"/>
      <sheetName val="Eng_short"/>
      <sheetName val="Module"/>
      <sheetName val="Legato 870.1001"/>
      <sheetName val="Legato 870.1001 (2)"/>
      <sheetName val="Documentum 858.1001"/>
      <sheetName val="VMWare 840.1001"/>
      <sheetName val="Barbados 1031"/>
      <sheetName val="Prisa 1045"/>
      <sheetName val="Softworks 1194"/>
      <sheetName val="Mexico 1221"/>
      <sheetName val="Chile 1481"/>
      <sheetName val="Austria 3101"/>
      <sheetName val="Belgium 3121"/>
      <sheetName val="FILEPOOL3123"/>
      <sheetName val="Finland 3141"/>
      <sheetName val="France 3161"/>
      <sheetName val="Germany 3181 "/>
      <sheetName val="Holland 3201"/>
      <sheetName val="Italy 3221"/>
      <sheetName val="Lux 3241"/>
      <sheetName val="Spain 3261"/>
      <sheetName val="Portugal 3275"/>
      <sheetName val="U.K. 3281"/>
      <sheetName val="CODE"/>
      <sheetName val="Europe Ltd.  3282"/>
      <sheetName val="Denmark 3301"/>
      <sheetName val="CRITERIA10"/>
      <sheetName val="CRITERIA11"/>
      <sheetName val="Norway 3321"/>
      <sheetName val="Sweden 3341"/>
      <sheetName val="Switzerland 3361"/>
      <sheetName val="Poland 3381"/>
      <sheetName val="Hungary 3421"/>
      <sheetName val="Greece 3441"/>
      <sheetName val="Czech 3461"/>
      <sheetName val="Israel 3601 "/>
      <sheetName val="Turkey  3621"/>
      <sheetName val="S. Africa 3801"/>
      <sheetName val="CRITERIA6"/>
      <sheetName val="CRITERIA7"/>
      <sheetName val="CRITERIA8"/>
      <sheetName val="CRITERIA9"/>
      <sheetName val="Japan 5001"/>
      <sheetName val="S Korea 5021"/>
      <sheetName val="CRITERIA3"/>
      <sheetName val="CRITERIA4"/>
      <sheetName val="Singapore 5041"/>
      <sheetName val="Malaysia 5061"/>
      <sheetName val="CRITERIA5"/>
      <sheetName val="China 5081- 5085"/>
      <sheetName val="Hong Kong 5101"/>
      <sheetName val="Australia 5121"/>
      <sheetName val="CRITERIA1"/>
      <sheetName val="N. Zealand 5141"/>
      <sheetName val="CRITERIA2"/>
      <sheetName val="India 5162"/>
      <sheetName val="Thailand 5181"/>
      <sheetName val="Taiwan 5201"/>
      <sheetName val="Philippines 5221"/>
      <sheetName val="Forecast detail"/>
      <sheetName val="Costs"/>
      <sheetName val="Summary Cash flow and balance"/>
      <sheetName val="SLA analysis"/>
      <sheetName val="Blogosphere assessment"/>
      <sheetName val="UNITS"/>
      <sheetName val="SALES"/>
      <sheetName val="UNITS &amp; HC"/>
      <sheetName val="Sales-old"/>
      <sheetName val="Bookings 5-07"/>
      <sheetName val="Summary Table"/>
      <sheetName val="Profit &amp; Loss "/>
      <sheetName val="Sales Forecast"/>
      <sheetName val="Operating Expenses"/>
      <sheetName val="prod. 200 kW"/>
      <sheetName val="prod. 10k kW"/>
      <sheetName val="Expense breakdown"/>
      <sheetName val="Quarterly Cash Forecast"/>
      <sheetName val="charts - Compensation &amp; Costing"/>
      <sheetName val="charts - cash flow"/>
      <sheetName val="CF sanity check"/>
      <sheetName val="Summary 2005"/>
      <sheetName val="Ratios"/>
      <sheetName val="Head Count"/>
      <sheetName val="Revenue Charts"/>
      <sheetName val="Revenue &amp; Profits for PPT"/>
      <sheetName val="analysis"/>
      <sheetName val="MPL - 1,000 stacks per year"/>
      <sheetName val="MPL - 10,000 stacks per year"/>
      <sheetName val="MPL - 1,000,000 stacks per year"/>
      <sheetName val="Investment Budget"/>
      <sheetName val="Going Concern Budget"/>
      <sheetName val="Budget"/>
      <sheetName val="Investment"/>
      <sheetName val="Fab"/>
      <sheetName val="Wages"/>
      <sheetName val="Non-wages"/>
      <sheetName val="OpEx &amp; CF"/>
      <sheetName val="Factors"/>
      <sheetName val="Budget Summary"/>
      <sheetName val="summary including 17.75M$"/>
      <sheetName val="Cash waterfall 2008 #1"/>
      <sheetName val="Cash waterfall 2008 #2"/>
      <sheetName val="CF"/>
      <sheetName val="BP&amp;L"/>
      <sheetName val="BBS"/>
      <sheetName val="BCF"/>
      <sheetName val="Figures from Company"/>
      <sheetName val="Accounting Figures"/>
      <sheetName val="Basis"/>
      <sheetName val="שאלות"/>
      <sheetName val="Departments Costs %"/>
      <sheetName val="Departments Costs US$"/>
      <sheetName val="Expense Type Budget %"/>
      <sheetName val="Expense Type Budget US$"/>
      <sheetName val="Costs Increas %"/>
      <sheetName val="Quarterly Costs"/>
      <sheetName val=" P&amp;L IL "/>
      <sheetName val="Assumptions IL"/>
      <sheetName val="Income &amp; Cogs"/>
      <sheetName val="salary IL"/>
      <sheetName val="General assumptions"/>
      <sheetName val="reports"/>
      <sheetName val="FS"/>
      <sheetName val="WP LTD"/>
      <sheetName val="GL- pivot"/>
      <sheetName val="GL LTD"/>
      <sheetName val="AJE LTD"/>
      <sheetName val="Accounts Ltd"/>
      <sheetName val="pivot INC"/>
      <sheetName val="GL INC"/>
      <sheetName val="WP INC"/>
      <sheetName val="AJE INC"/>
      <sheetName val="Accounts Inc"/>
      <sheetName val="BVA"/>
      <sheetName val="Vacation"/>
      <sheetName val="Recreation"/>
      <sheetName val="payroll cost"/>
      <sheetName val="Equity reconcilliation"/>
      <sheetName val="Convertible loan benefit"/>
      <sheetName val="מאזן ורוו&quot;ה"/>
      <sheetName val="תזרים 96"/>
      <sheetName val="תזרים 95"/>
      <sheetName val="ביאורים"/>
      <sheetName val="הון עצמי"/>
      <sheetName val="גיליון4"/>
      <sheetName val="גיליון7"/>
      <sheetName val="גיליון8"/>
      <sheetName val="גיליון9"/>
      <sheetName val="גיליון10"/>
      <sheetName val="גיליון11"/>
      <sheetName val="גיליון12"/>
      <sheetName val="גיליון13"/>
      <sheetName val="גיליון14"/>
      <sheetName val="גיליון15"/>
      <sheetName val="גיליון16"/>
      <sheetName val="OEM"/>
      <sheetName val="Packout cost Vlookup"/>
      <sheetName val="???? ????&quot;?"/>
      <sheetName val="ביאור ר&quot;ק"/>
      <sheetName val="תזרים 97"/>
      <sheetName val="תזרים 3_97"/>
      <sheetName val="תזרים 3_98"/>
      <sheetName val="בעלי ענין"/>
      <sheetName val="דוחות"/>
      <sheetName val="משולב"/>
      <sheetName val="c.b.t"/>
      <sheetName val="שע&quot;ח"/>
      <sheetName val="תזרים מזומנים"/>
      <sheetName val="Financial statement - PwC"/>
      <sheetName val="TB"/>
      <sheetName val="WP"/>
      <sheetName val="AJE"/>
      <sheetName val="Accounts"/>
      <sheetName val="Salary cost"/>
      <sheetName val="FA"/>
      <sheetName val="פ.נ. למגי"/>
      <sheetName val="Actual Balance Sheet Dec. 2001"/>
      <sheetName val="Actual Monthly I &amp; E 2001"/>
      <sheetName val="דוח תזרים במתכונת הגשה"/>
      <sheetName val="העמסת הוצאות הנה&quot;כ"/>
      <sheetName val="Trial balance 311202"/>
      <sheetName val="2001-2005 - printing"/>
      <sheetName val=" Monthly I &amp; E"/>
      <sheetName val="Budget Balance Sheet"/>
      <sheetName val="Budget Cash Flow"/>
      <sheetName val="HR"/>
      <sheetName val="Investments"/>
      <sheetName val="US"/>
      <sheetName val="M&amp;S Exp."/>
      <sheetName val="G&amp;A Exp."/>
      <sheetName val="R&amp;D Exp."/>
      <sheetName val="Cost of Sales Exp."/>
      <sheetName val="COG Exp."/>
      <sheetName val="Rev. assumptions"/>
      <sheetName val="Revenue detailed Projection"/>
      <sheetName val="Breakdown"/>
      <sheetName val=" Monthly P&amp;L"/>
      <sheetName val="Graphs"/>
      <sheetName val="Pmt Leader#2"/>
      <sheetName val="Operating Exp waterfall"/>
      <sheetName val="CF waterfall"/>
      <sheetName val="Sales &amp; Marketing"/>
      <sheetName val="Marketing"/>
      <sheetName val="G&amp;A"/>
      <sheetName val="Operation"/>
      <sheetName val="Loan1"/>
      <sheetName val="Summary 2012"/>
      <sheetName val="CAPEX (M)"/>
      <sheetName val="annual prod. 200 kW"/>
      <sheetName val="annual prod. 10,000 kW"/>
      <sheetName val="R&amp;D work plan"/>
      <sheetName val="דוח מתכונת הגשה מאוחד"/>
      <sheetName val="דוח מתכונת הגשה סולו ישראל"/>
      <sheetName val="מאזן הצמדה"/>
      <sheetName val="תז&quot;מ מאוחד"/>
      <sheetName val="2003-2005"/>
      <sheetName val="scenario01-Derek-irit01"/>
      <sheetName val="הסברים"/>
      <sheetName val="I &amp; E Q4 2004"/>
      <sheetName val="CF Q4 2004"/>
      <sheetName val="Allocations of GA"/>
      <sheetName val="Proj. Status"/>
      <sheetName val="P&amp;L Short"/>
      <sheetName val="PRS"/>
      <sheetName val="Toshiba"/>
      <sheetName val="Budget New"/>
      <sheetName val="SmartCap"/>
      <sheetName val="DOK 2004 P&amp;L by MSX"/>
      <sheetName val="MSx"/>
      <sheetName val="Travel &amp; Personel"/>
      <sheetName val="Q104 Act and 2004 Bud"/>
      <sheetName val="KeyComp. Data"/>
      <sheetName val="KeyComp - for delivery"/>
      <sheetName val="Key #2"/>
      <sheetName val="KeyComputing"/>
      <sheetName val="Devision In DOK"/>
      <sheetName val="Info"/>
      <sheetName val="Employee Split 30.6.03"/>
      <sheetName val="G&amp;A Split"/>
      <sheetName val="Allocation"/>
      <sheetName val="2004 Marcom"/>
      <sheetName val="2004 Fixed Assets budget"/>
      <sheetName val="DOK Marcom allocations"/>
      <sheetName val="P&amp;L Data"/>
      <sheetName val="Number of Employees"/>
      <sheetName val="Customers DB"/>
      <sheetName val="Rev. Rec. waterfall"/>
      <sheetName val="Bookking waterfall"/>
      <sheetName val="Fair Value Calculator"/>
      <sheetName val="Expense Calc"/>
      <sheetName val="מחירי מניה"/>
      <sheetName val="חישוב לפי מנות"/>
      <sheetName val="12"/>
      <sheetName val="9"/>
      <sheetName val="אומד1"/>
      <sheetName val="אומד"/>
      <sheetName val="חישוב"/>
      <sheetName val="Volatility Calculator"/>
      <sheetName val="Volcalcs"/>
      <sheetName val="Pricing Models"/>
      <sheetName val="Customer Support Group"/>
      <sheetName val="**00"/>
      <sheetName val="Summary inc Act"/>
      <sheetName val="Summary 2001-2002"/>
      <sheetName val="MSL 2001-2002 summary"/>
      <sheetName val="MSU 2001- 2002 summary"/>
      <sheetName val="DAN's PLAN"/>
      <sheetName val="Jude's Plan"/>
      <sheetName val="DOC MKT Budget inc Sharon &amp;Noam"/>
      <sheetName val="Sharon T. 2002 bud"/>
      <sheetName val="Noam CD Budget not inc. mkt "/>
      <sheetName val="MSU PR "/>
      <sheetName val="MSU Advertising "/>
      <sheetName val="MSU Shows"/>
      <sheetName val="MSU Travel"/>
      <sheetName val="MSL 2002 Salaries"/>
      <sheetName val="MSU 2002 Salaries - Y"/>
      <sheetName val="MSU 2002 Salaries - Q"/>
      <sheetName val="MSU 2001 Salaries"/>
      <sheetName val="2002 budget formating "/>
      <sheetName val="PR "/>
      <sheetName val="Advertising "/>
      <sheetName val="Shows"/>
      <sheetName val="Recruiting"/>
      <sheetName val="Travel"/>
      <sheetName val="Salaries - Y"/>
      <sheetName val="Salaries - Q"/>
      <sheetName val="רווה&quot;פ-אנליטי"/>
      <sheetName val="1Q'02 vs 1Q'01"/>
      <sheetName val="1Q'02 budget vs Actual Board"/>
      <sheetName val="1Q'02 budget vs Actual "/>
      <sheetName val="Balance Sheet Q4"/>
      <sheetName val=" Q1'02 P&amp;L analysis "/>
      <sheetName val=" Q4'01 P&amp;L analysis "/>
      <sheetName val="2002 P&amp;L analysis"/>
      <sheetName val="Sales Idit Q1"/>
      <sheetName val="Sales BreakDown-1Q02"/>
      <sheetName val="1Q02 Sales analisys"/>
      <sheetName val="Sales By Area  "/>
      <sheetName val="MSA March budget"/>
      <sheetName val="MSC Mar"/>
      <sheetName val="Q1 Travel"/>
      <sheetName val="Q1 Austria"/>
      <sheetName val="DOCT Q1_02"/>
      <sheetName val="MobMKTg Q1_02"/>
      <sheetName val="MKT Accrual"/>
      <sheetName val="DOK Accrual"/>
      <sheetName val="Q4 Act vs Bud "/>
      <sheetName val="Q1 R&amp;D NPK FFD &amp; PCC"/>
      <sheetName val="Q1 Travel DOC"/>
      <sheetName val="Q1-02 DOC-Proj "/>
      <sheetName val="MobR&amp;D Q1_02"/>
      <sheetName val="R&amp;D Q1_02"/>
      <sheetName val="Q4 DOC R&amp;D accrual"/>
      <sheetName val="Patents Q1_02"/>
      <sheetName val="Q1 R&amp;D NPK DOC"/>
      <sheetName val="Q1 R&amp;D NPK DOK"/>
      <sheetName val="Q1'02 NPK Sales"/>
      <sheetName val="Jan-Feb budget vs Actual BU"/>
      <sheetName val="Q1-Jan -Feb DOC-Proj"/>
      <sheetName val="NPX"/>
      <sheetName val="MSU"/>
      <sheetName val="DOC TRAVEL"/>
      <sheetName val=" travel"/>
      <sheetName val="February travel"/>
      <sheetName val="MSJ"/>
      <sheetName val="MSU Sal. to MSL"/>
      <sheetName val="2002 budget vs Actual ariel"/>
      <sheetName val="PATENTS"/>
      <sheetName val="Q1-Jan DOC-Projects "/>
      <sheetName val="MSJ Jan 02"/>
      <sheetName val=" MSU Jan 02"/>
      <sheetName val="MSU Salaries"/>
      <sheetName val="P&amp;L IL"/>
      <sheetName val="P&amp;L US"/>
      <sheetName val="P&amp;L IL DE"/>
      <sheetName val="OPEX IL"/>
      <sheetName val="Assumption US"/>
      <sheetName val="Assumptions IL DE"/>
      <sheetName val="salary US"/>
      <sheetName val="Rev &amp; related cost"/>
      <sheetName val="General data"/>
      <sheetName val="salary IL DE"/>
      <sheetName val="פ&quot;נ"/>
      <sheetName val="Revenue Model"/>
      <sheetName val="Global Valuation Template"/>
      <sheetName val="Valuation Template"/>
      <sheetName val="Working paper"/>
      <sheetName val="נתונים ממוינים"/>
      <sheetName val="נתוני מעלה"/>
      <sheetName val="עזר"/>
      <sheetName val="Prem Pd"/>
      <sheetName val="Canberra"/>
      <sheetName val="Packard"/>
      <sheetName val="PIC LBO"/>
      <sheetName val="Nuclear"/>
      <sheetName val="PF Pack."/>
      <sheetName val="M&amp;S Val"/>
      <sheetName val="PIC Repo"/>
      <sheetName val="PackMult"/>
      <sheetName val="NPGMult"/>
      <sheetName val="PF PackMult"/>
      <sheetName val="NPG LBO"/>
      <sheetName val="PIC Acc-Dil"/>
      <sheetName val="PF Pack Acc-Dil"/>
      <sheetName val="Fully-Dil."/>
      <sheetName val="CANBERRA IPO"/>
      <sheetName val="CanbMult"/>
      <sheetName val="AUS6_15"/>
      <sheetName val="Mkt Cap"/>
      <sheetName val="נתונים על הרכבים"/>
      <sheetName val="נתונים מהנהלת חשבונות"/>
      <sheetName val="קמ&quot;ש סגירה"/>
      <sheetName val="קמ&quot;ש פתיחה"/>
      <sheetName val="000000"/>
      <sheetName val="100000"/>
      <sheetName val="200000"/>
      <sheetName val="אנליטי רוו&quot;ה"/>
      <sheetName val="אנליטי מאזן"/>
      <sheetName val="Consolidation "/>
      <sheetName val="INC"/>
      <sheetName val="AE"/>
      <sheetName val="COGS Allocation"/>
      <sheetName val="Deferred compensation"/>
      <sheetName val=" EPS"/>
      <sheetName val="MONTHLY P&amp;L"/>
      <sheetName val="הערות"/>
      <sheetName val="Monthly Budget"/>
      <sheetName val="PAYROLL &amp; EXPENSES"/>
      <sheetName val="ASSUMPTION"/>
      <sheetName val="Chart of Accounts - Active"/>
      <sheetName val="General"/>
      <sheetName val="2005 sales data"/>
      <sheetName val="2005 Market share"/>
      <sheetName val="Market share"/>
      <sheetName val="2004 by customer data"/>
      <sheetName val="Overall market"/>
      <sheetName val="2004 sum by q"/>
      <sheetName val="Q4 pivot Region"/>
      <sheetName val="Q1 pivot Region "/>
      <sheetName val="Q2 Pivot Region"/>
      <sheetName val="July -Aug Region-DOK"/>
      <sheetName val="July -Aug Region-DOK (2)"/>
      <sheetName val="Q2 Pivot Region (2)"/>
      <sheetName val="Q1 pivot Region  (2)"/>
      <sheetName val="Data shuki"/>
      <sheetName val="Real Data"/>
      <sheetName val="Samsung BCP FC"/>
      <sheetName val="Pipeline Input"/>
      <sheetName val="Month Calculations"/>
      <sheetName val="Region Calculations"/>
      <sheetName val="Phase Calculations"/>
      <sheetName val="Month Totals"/>
      <sheetName val="Region Totals"/>
      <sheetName val="Phase Totals"/>
      <sheetName val="GraphCalc"/>
      <sheetName val="Calc"/>
      <sheetName val="2003-2005 - printing"/>
      <sheetName val="גליון_איחוד"/>
      <sheetName val="מגדל_ניהול_נכסים"/>
      <sheetName val="שרותי_בורסה"/>
      <sheetName val="חיתום"/>
      <sheetName val="מגדל_חחמות"/>
      <sheetName val="LAB 1"/>
      <sheetName val="שירותי_ניהול"/>
      <sheetName val="גמל"/>
      <sheetName val="ניהול_קרנות"/>
      <sheetName val="מגדל_שוקי_הון"/>
      <sheetName val="עלומים"/>
      <sheetName val="פקודות_נוספות"/>
      <sheetName val="פקודות איחוד (2)"/>
      <sheetName val="SAP"/>
      <sheetName val="ריכוז"/>
      <sheetName val="טבלת_המרה"/>
      <sheetName val="File Setup"/>
      <sheetName val="Quarterly Supplementary info"/>
      <sheetName val="Year End Supplementary Info"/>
      <sheetName val="NotesBS"/>
      <sheetName val="NotesP&amp;L"/>
      <sheetName val="Shareholders equity"/>
      <sheetName val="חופשה ופיצויים"/>
      <sheetName val="NAND"/>
      <sheetName val="????? ????????"/>
      <sheetName val="Status"/>
      <sheetName val="Worksheet in Cellera 2010 ניירו"/>
      <sheetName val="consolidation"/>
      <sheetName val="kofmx"/>
      <sheetName val="קופולק"/>
      <sheetName val="shar"/>
      <sheetName val="ind_kofimx"/>
      <sheetName val="מחלקה"/>
      <sheetName val="חכירה מימונית-4 קוים"/>
      <sheetName val="חכירה מימונית קו 5"/>
      <sheetName val="חכירה מימונית קו 6 "/>
      <sheetName val="חכירה מימונית קוים 7,8"/>
      <sheetName val="חכירה מימונית קו 9"/>
      <sheetName val="חכירה מימונית 10 11 "/>
      <sheetName val="חכירה מימונית 12"/>
      <sheetName val="חכירה מימונית 13"/>
      <sheetName val="חכירה מימונית 14"/>
      <sheetName val="חכירה מימונית קו 15"/>
      <sheetName val="לוחות סילוקין"/>
      <sheetName val="לוח סילוקין לא סופי"/>
      <sheetName val="דולרי"/>
      <sheetName val="פ&quot;נ 9.05"/>
      <sheetName val="פ&quot;נ 12.05"/>
      <sheetName val="ריכוז+איחוד"/>
      <sheetName val="דו&quot;ח  תזרים"/>
      <sheetName val="ממו"/>
      <sheetName val="סונוטרון - ריכוז"/>
      <sheetName val="השקעה בבת"/>
      <sheetName val="רווהס"/>
      <sheetName val="שינויים בהון"/>
      <sheetName val="מזומנים"/>
      <sheetName val="השקעות לז&quot;ק"/>
      <sheetName val="חייבים"/>
      <sheetName val="הלוואות שניתנו"/>
      <sheetName val="הלוואה לסנוטרון"/>
      <sheetName val="זכאים וספקים"/>
      <sheetName val="עתודה לפיצויים"/>
      <sheetName val="הלוואה שנתקבלה"/>
      <sheetName val="אשראי מבנקים"/>
      <sheetName val="סבירות רוו&quot;ה"/>
      <sheetName val="דוח רשם"/>
      <sheetName val="מודול1"/>
      <sheetName val="VVVVVa"/>
      <sheetName val="נסיעות לחו&quot;ל"/>
      <sheetName val="TRAVEL96"/>
      <sheetName val="תאום לצורך מס"/>
      <sheetName val="גיליון 3"/>
      <sheetName val="Equity WP"/>
      <sheetName val=" B&amp;S עובדים"/>
      <sheetName val="Repurchase"/>
      <sheetName val="LBOLONG"/>
      <sheetName val="0000000"/>
      <sheetName val="TTI LTD"/>
      <sheetName val="נכסים לא כספיים "/>
      <sheetName val="מדדים ודולר"/>
      <sheetName val="financial statement "/>
      <sheetName val="אופציות ש&quot;ח"/>
      <sheetName val="דוחות כספיים שקליים"/>
      <sheetName val="תקן 15"/>
      <sheetName val="דוח בסיסי הצמדה"/>
      <sheetName val="reports LTD"/>
      <sheetName val="TBINC"/>
      <sheetName val="FS 07"/>
      <sheetName val="flux"/>
      <sheetName val="Q2Q3"/>
      <sheetName val="annual audit"/>
      <sheetName val="TBold"/>
      <sheetName val="פקדונות וניירות ערך"/>
      <sheetName val="מעגל רכוש קבוע"/>
      <sheetName val="??????? ??????? ???"/>
      <sheetName val="???? ???? ????"/>
      <sheetName val="הרכבה מאוחד"/>
      <sheetName val="C.B.T "/>
      <sheetName val="משוב שיווק"/>
      <sheetName val="Allowable codes"/>
      <sheetName val="Market_Share"/>
      <sheetName val="השקעה ב- INC"/>
      <sheetName val="מעגל רכוש אחר"/>
      <sheetName val="השקעה בפריטק"/>
      <sheetName val="השקעה ב- C-ONE"/>
      <sheetName val="השקעה ב - EUROM INC"/>
      <sheetName val="השקעה ב- EUROM LTD"/>
      <sheetName val="השקעה ב- MSBV"/>
      <sheetName val="רווחי(הפסדי) אקוויטי"/>
      <sheetName val="סה&quot;כ השקעות"/>
      <sheetName val="הנה&quot;כ"/>
      <sheetName val="מכירה - 1996"/>
      <sheetName val="EDIT DATA"/>
      <sheetName val="דוחות LTD"/>
      <sheetName val="מאזן בוחן LTD"/>
      <sheetName val="נתונים לשינוי"/>
      <sheetName val="דוחות- LTD"/>
      <sheetName val="תזרים מתואם"/>
      <sheetName val="LinkData"/>
      <sheetName val="Parameters "/>
      <sheetName val="פקדונות_וניירות_ערך"/>
      <sheetName val="מעגל_רכוש_קבוע"/>
      <sheetName val="???????_???????_???"/>
      <sheetName val="????_????_????"/>
      <sheetName val="Allowable_codes"/>
      <sheetName val="השקעה_ב-_INC"/>
      <sheetName val="מעגל_רכוש_אחר"/>
      <sheetName val="השקעה_בפריטק"/>
      <sheetName val="השקעה_ב-_C-ONE"/>
      <sheetName val="השקעה_ב_-_EUROM_INC"/>
      <sheetName val="השקעה_ב-_EUROM_LTD"/>
      <sheetName val="השקעה_ב-_MSBV"/>
      <sheetName val="רווחי(הפסדי)_אקוויטי"/>
      <sheetName val="תזרים_מזומנים"/>
      <sheetName val="סה&quot;כ_השקעות"/>
      <sheetName val="מכירה_-_1996"/>
      <sheetName val="Overall_market"/>
      <sheetName val="Parameters_"/>
      <sheetName val="סיון_הדרכה_"/>
      <sheetName val="הרכבה_מאוחד"/>
      <sheetName val="C_B_T_"/>
      <sheetName val="משוב_שיווק"/>
      <sheetName val="פקדונות_וניירות_ערך1"/>
      <sheetName val="מעגל_רכוש_קבוע1"/>
      <sheetName val="???????_???????_???1"/>
      <sheetName val="????_????_????1"/>
      <sheetName val="Allowable_codes1"/>
      <sheetName val="השקעה_ב-_INC1"/>
      <sheetName val="מעגל_רכוש_אחר1"/>
      <sheetName val="השקעה_בפריטק1"/>
      <sheetName val="השקעה_ב-_C-ONE1"/>
      <sheetName val="השקעה_ב_-_EUROM_INC1"/>
      <sheetName val="השקעה_ב-_EUROM_LTD1"/>
      <sheetName val="השקעה_ב-_MSBV1"/>
      <sheetName val="רווחי(הפסדי)_אקוויטי1"/>
      <sheetName val="תזרים_מזומנים1"/>
      <sheetName val="סה&quot;כ_השקעות1"/>
      <sheetName val="מכירה_-_19961"/>
      <sheetName val="Overall_market1"/>
      <sheetName val="Parameters_1"/>
      <sheetName val="סיון_הדרכה_1"/>
      <sheetName val="הרכבה_מאוחד1"/>
      <sheetName val="C_B_T_1"/>
      <sheetName val="משוב_שיווק1"/>
      <sheetName val="Schedule 2011"/>
      <sheetName val="Schedule 2010"/>
      <sheetName val="B&amp;S"/>
      <sheetName val="Options database"/>
      <sheetName val="Expected life2011"/>
      <sheetName val="כרטיסים שלא שולבו"/>
      <sheetName val="משכורות"/>
      <sheetName val="דוח חודשי"/>
      <sheetName val="חישוב מהותיות-EY"/>
      <sheetName val="שע&quot;ח 2012"/>
      <sheetName val="מאזן בוחן - PBC"/>
      <sheetName val="פקודות נוספות - PBC"/>
      <sheetName val="פרופורמה למס - PBC"/>
      <sheetName val="דוחות מצטברים - PBC"/>
      <sheetName val="תזמז - EY "/>
      <sheetName val="מזומן - EY"/>
      <sheetName val="לקוחות-EY"/>
      <sheetName val="חייבים ויתרות חובה-EY"/>
      <sheetName val="רכוש קבוע - EY"/>
      <sheetName val="זכאים ויתרות זכות - EY"/>
      <sheetName val="ספקים - EY"/>
      <sheetName val="צדדים קשורים - EY"/>
      <sheetName val="התקשרויות והתחייבויות תלויות-EY"/>
      <sheetName val="הון עצמי - EY"/>
      <sheetName val="הכרה בהכנסה - EY"/>
      <sheetName val="הוצאות שכר ונלוות - EY"/>
      <sheetName val="  הוצאות הנהלה וכלליות- EY "/>
      <sheetName val=" שירותים מקצועיים- EY"/>
      <sheetName val="הוצאות מימון - EY "/>
      <sheetName val="U04 סבירות מימון דולר"/>
      <sheetName val="הפרשות חופשה פיצויים והבראה PBC"/>
      <sheetName val="הלוואה מספר 4 762"/>
      <sheetName val="הערות לביקורת"/>
      <sheetName val="הלוואה מספר 1   555"/>
      <sheetName val="הלוואה מספר 2   830"/>
      <sheetName val="הלוואה מס 5 385K"/>
      <sheetName val="הלוואה מספר 3"/>
      <sheetName val="תזרים מזומנים - PBC"/>
      <sheetName val="הפרשות מאיתי זהבי 30.09"/>
      <sheetName val="הפרשות מאיתי 31.12.12"/>
      <sheetName val="סיכום חשבוניות - PBC"/>
      <sheetName val="הרכב לקוח "/>
      <sheetName val="MAALA"/>
      <sheetName val="הרכבה"/>
      <sheetName val="משוב שיווק "/>
      <sheetName val="סקירה אנליטית"/>
      <sheetName val="לפי תרומה"/>
      <sheetName val="תזרים סולו"/>
      <sheetName val="קרן הון Mentor"/>
      <sheetName val="מעגלים נומינלי"/>
      <sheetName val="מעגלים מאוחד"/>
      <sheetName val="Mentor"/>
      <sheetName val="מעגלי השקעות"/>
      <sheetName val="משוב שיווק נומינלי"/>
      <sheetName val="פ.נ. משוב סולו"/>
      <sheetName val="מנטו' מערכות"/>
      <sheetName val="טלטל"/>
      <sheetName val="סבירות מימון "/>
      <sheetName val="הפרשה למס"/>
      <sheetName val="מס נדחה"/>
      <sheetName val="מ.ב"/>
      <sheetName val="ג'ויה רמח"/>
      <sheetName val="נוספות"/>
      <sheetName val="ביאור תזמז"/>
      <sheetName val="מרוכז"/>
      <sheetName val="תעודה"/>
      <sheetName val="1235"/>
      <sheetName val="6111-1"/>
      <sheetName val="6111-2"/>
      <sheetName val="intercompany"/>
      <sheetName val="nv"/>
      <sheetName val="finance"/>
      <sheetName val="contingent liabilities"/>
      <sheetName val="cash 99"/>
      <sheetName val="con12-99"/>
      <sheetName val="con98"/>
      <sheetName val="HON 96"/>
      <sheetName val="hon"/>
      <sheetName val="פירוטים"/>
      <sheetName val="אנליטי "/>
      <sheetName val="סיון קום"/>
      <sheetName val="השקעה בסיון קום"/>
      <sheetName val="מוניטין"/>
      <sheetName val="אלדור"/>
      <sheetName val="קבוצת טלדור"/>
      <sheetName val="טנדם"/>
      <sheetName val="VAS"/>
      <sheetName val="ינואר 06"/>
      <sheetName val="אפריל 06"/>
      <sheetName val="ESOP Summary"/>
      <sheetName val="payroll data"/>
      <sheetName val="M5200_06"/>
      <sheetName val="Spain Input"/>
      <sheetName val="Spain  Data"/>
      <sheetName val="Ireland  Data"/>
      <sheetName val="Ireland &amp; Spain Vouchers"/>
      <sheetName val="Ireland &amp; Spain Jnl"/>
      <sheetName val="Salary Jnl"/>
      <sheetName val="Deductions Jnl"/>
      <sheetName val="Contributions Jnl"/>
      <sheetName val="Overtime Jnl"/>
      <sheetName val="Exp Voucher court"/>
      <sheetName val="Car Deductions"/>
      <sheetName val="ESPP YTD Jul-Dec"/>
      <sheetName val="ESPP YTD Jan-Jun"/>
      <sheetName val="ESPP"/>
      <sheetName val="Pension  Vouchers"/>
      <sheetName val="Senior Pension"/>
      <sheetName val="Staff Pension"/>
      <sheetName val="Exp Voucher Bardos"/>
      <sheetName val="Bardo Membership No"/>
      <sheetName val="Bardos list "/>
      <sheetName val="Exp Voucher PAYE"/>
      <sheetName val="Personal Accident"/>
      <sheetName val="HSA email"/>
      <sheetName val="Exp Voucher HSA"/>
      <sheetName val="Child Support"/>
      <sheetName val="Paying Back Float"/>
      <sheetName val="Directors Breakdown"/>
      <sheetName val="Cost Centres Report"/>
      <sheetName val="Overtime Acc"/>
      <sheetName val="Comm"/>
      <sheetName val="MBO"/>
      <sheetName val="Share Optons"/>
      <sheetName val="Cost Centres"/>
      <sheetName val="Richard and Jean"/>
      <sheetName val="Auditors Payroll"/>
      <sheetName val="Directory"/>
      <sheetName val="Exp Voucher Racal Rec"/>
      <sheetName val="Racal Rec Data"/>
      <sheetName val="Racal Rec Vouchers"/>
      <sheetName val="C Van Gaalen"/>
      <sheetName val="רווח למניה-פרופורמה"/>
      <sheetName val="תרגום נוחות-מאזן"/>
      <sheetName val="תרגום נוחות-רווח והפסד"/>
      <sheetName val="תרגום נוחות-תזרים מזומנים"/>
      <sheetName val="תרגום נוחות-שינויים בהון"/>
      <sheetName val="פיצויים-מופרד"/>
      <sheetName val="אופציות לעובדים"/>
      <sheetName val="גיליון6"/>
      <sheetName val="בלמחוק"/>
      <sheetName val="International Employee List"/>
      <sheetName val="???? ?????-????????"/>
      <sheetName val="TPE9507"/>
      <sheetName val="Drop-Down Menu"/>
      <sheetName val="Variables"/>
      <sheetName val="Parameters"/>
      <sheetName val="אלעד גינון"/>
      <sheetName val="ב גאון רשויות (2)"/>
      <sheetName val="ב גאון רשויות"/>
      <sheetName val="הספק מאור"/>
      <sheetName val="מאור ערים"/>
      <sheetName val="מרחבים ירוקים גאון"/>
      <sheetName val="מרחב-שש חניון"/>
      <sheetName val="גאון תשתיות לאומי"/>
      <sheetName val="גאון תשתיות פועלים"/>
      <sheetName val="High lights"/>
      <sheetName val="Expenses"/>
      <sheetName val="Payroll &amp; related"/>
      <sheetName val="Rev &amp; COGS"/>
      <sheetName val="CO. INPUTS"/>
      <sheetName val="ACQ. INPUTS"/>
      <sheetName val="TABLE OF CONTENTS"/>
      <sheetName val="PIB COVER"/>
      <sheetName val="SHARE PROFILE"/>
      <sheetName val="DEFENSE PROFILE"/>
      <sheetName val="HYPO VALUE"/>
      <sheetName val="ACQUIRORS"/>
      <sheetName val="VALUE MATRIX"/>
      <sheetName val="SYNERGY MATRIX"/>
      <sheetName val="SUM FIN"/>
      <sheetName val="PRODUCTS"/>
      <sheetName val="Cons. [Comapny]"/>
      <sheetName val="Cons. [Quarter]"/>
      <sheetName val="Luneau"/>
      <sheetName val="VSX"/>
      <sheetName val="BS  Corporate (Є)"/>
      <sheetName val="C&amp;F Corporate (Є)"/>
      <sheetName val="-"/>
      <sheetName val="Compare L."/>
      <sheetName val="P&amp;L L. (Є)"/>
      <sheetName val="BS  L. (Є)"/>
      <sheetName val="C&amp;F L. (Є)"/>
      <sheetName val="CF L.(Є)"/>
      <sheetName val="WC L. (Є)"/>
      <sheetName val="SA"/>
      <sheetName val="GY"/>
      <sheetName val="L. - Salary "/>
      <sheetName val="--"/>
      <sheetName val="Q P&amp;L VSX Con.  (Є)"/>
      <sheetName val="Q P&amp;L VSX Con. $"/>
      <sheetName val="Q P&amp;L Inc."/>
      <sheetName val="Q P&amp;L -ALLOCATED"/>
      <sheetName val="P&amp;L VSX INC"/>
      <sheetName val="P&amp;L VSX $"/>
      <sheetName val="P&amp;L-B.D."/>
      <sheetName val="MP"/>
      <sheetName val="COGS"/>
      <sheetName val="Cost"/>
      <sheetName val="C&amp;F"/>
      <sheetName val="Slry-NIS"/>
      <sheetName val="Slry-$"/>
      <sheetName val="Com."/>
      <sheetName val="Cars"/>
      <sheetName val="main  2003"/>
      <sheetName val="FS note"/>
      <sheetName val="Fair Value Tables"/>
      <sheetName val="option awards"/>
      <sheetName val="FAS123r"/>
      <sheetName val="David Aber"/>
      <sheetName val="Roger Gladstone"/>
      <sheetName val="Christophe"/>
      <sheetName val="Franco"/>
      <sheetName val="Kevin"/>
      <sheetName val="Final Report"/>
      <sheetName val="AP Analysis"/>
      <sheetName val="Qs"/>
      <sheetName val="Assumptions &amp; Milestones"/>
      <sheetName val="Financial Summary"/>
      <sheetName val="AAA Margin Model"/>
      <sheetName val="CHF Margin Model"/>
      <sheetName val="US Operations"/>
      <sheetName val="Isr Bus Dev"/>
      <sheetName val="MFG"/>
      <sheetName val="R&amp;D"/>
      <sheetName val="Capital Expenses"/>
      <sheetName val="Burn Rate"/>
      <sheetName val="Headcount Summary"/>
      <sheetName val="Headcount Costs"/>
      <sheetName val="Other Raw Data"/>
      <sheetName val="US - High Case"/>
      <sheetName val="US - Low case"/>
      <sheetName val="Total ISR Salaries"/>
      <sheetName val="רטמ בגין רווח הון"/>
      <sheetName val="pp"/>
      <sheetName val="np"/>
      <sheetName val="stor_next"/>
      <sheetName val="tradenet"/>
      <sheetName val="orlan"/>
      <sheetName val="kohav"/>
      <sheetName val="sa_israel"/>
      <sheetName val="tamar "/>
      <sheetName val="uk"/>
      <sheetName val="Australia"/>
      <sheetName val="holdings"/>
      <sheetName val="DemandX"/>
      <sheetName val="השקעות"/>
      <sheetName val="הסבר NP ו SA"/>
      <sheetName val="מספרי השוואה"/>
      <sheetName val="רכוש אחר"/>
      <sheetName val="MRP run"/>
      <sheetName val="UC 3.0"/>
      <sheetName val="S.D"/>
      <sheetName val="HEX"/>
      <sheetName val="HOST M."/>
      <sheetName val="Total"/>
      <sheetName val="6.99"/>
      <sheetName val="Pro Forma Cap "/>
      <sheetName val="Debt Exhibit"/>
      <sheetName val="Pro Forma Equity Capitalization"/>
      <sheetName val="Q1 2004"/>
      <sheetName val="Q2 2004"/>
      <sheetName val="Q2"/>
      <sheetName val="Financial Spread"/>
      <sheetName val="Facility Charts"/>
      <sheetName val="Growth Charts"/>
      <sheetName val="Puebla"/>
      <sheetName val="Ownership"/>
      <sheetName val="Ownership (2)"/>
      <sheetName val="Growth Tables"/>
      <sheetName val="Ownership Trans"/>
      <sheetName val="Payor Mix"/>
      <sheetName val="MATH"/>
      <sheetName val="Herm Facility Summary"/>
      <sheetName val="Herm Inc Stmt"/>
      <sheetName val="Herm BS "/>
      <sheetName val="Herm CF"/>
      <sheetName val="Herm Stats"/>
      <sheetName val="Chih Facility Summary"/>
      <sheetName val="Chih Inc Stmt"/>
      <sheetName val="Chih BS "/>
      <sheetName val="Chih CF"/>
      <sheetName val="Chih Stats"/>
      <sheetName val="Mont Facility Summary"/>
      <sheetName val="Mont Inc Stmt"/>
      <sheetName val="Mont BS"/>
      <sheetName val="Mont CF"/>
      <sheetName val="Mont Stats"/>
      <sheetName val="Puebla Facility Summary"/>
      <sheetName val="Pueb IS"/>
      <sheetName val="Pueb BS"/>
      <sheetName val="Pueb CF"/>
      <sheetName val="Pueb Stats"/>
      <sheetName val="SJos Facility Summary "/>
      <sheetName val="SJos Inc Stmt"/>
      <sheetName val="SJos BS"/>
      <sheetName val="SJos CF"/>
      <sheetName val="SJos Stats"/>
      <sheetName val="CIMA Inc. Stmt"/>
      <sheetName val="CIMA BS "/>
      <sheetName val="CIMA CF"/>
      <sheetName val="CIMA Stats"/>
      <sheetName val="Links"/>
      <sheetName val="מלאי F"/>
      <sheetName val="לקוחות לז&quot;א L "/>
      <sheetName val="רכוש קבוע G"/>
      <sheetName val="ספקים H"/>
      <sheetName val="זכאים I"/>
      <sheetName val="פיצויים J"/>
      <sheetName val="K"/>
      <sheetName val="רכוש אחר + היוון תוכנה N"/>
      <sheetName val="R"/>
      <sheetName val="S"/>
      <sheetName val="T"/>
      <sheetName val="כרטסות חשודות"/>
      <sheetName val="maps + הערות"/>
      <sheetName val="כיבודים ואירועים"/>
      <sheetName val="רכבים"/>
      <sheetName val="מקדמות עודפות"/>
      <sheetName val="עסקת קרדו"/>
      <sheetName val="מחקר ופיתוח"/>
      <sheetName val="דו&quot;ח מס"/>
      <sheetName val="1392ד"/>
      <sheetName val="נספח 4"/>
      <sheetName val="נספח 6"/>
      <sheetName val="נספח 7"/>
      <sheetName val="רשימה 1"/>
      <sheetName val="רשימה 2"/>
      <sheetName val="רשימה 3"/>
      <sheetName val="רשימה 4"/>
      <sheetName val="הלואות בעלים"/>
      <sheetName val="מכירות וקניות"/>
      <sheetName val="מס תיאורטי"/>
      <sheetName val="הוצאות מימון"/>
      <sheetName val="ביאור ר.ק מתואם"/>
      <sheetName val="ביאור מלאי"/>
      <sheetName val="יורם אורון"/>
      <sheetName val="ת הלוואות"/>
      <sheetName val="???????"/>
      <sheetName val="3.99"/>
      <sheetName val="NUMD Proj"/>
      <sheetName val="Comparable (Group2)"/>
      <sheetName val="Comparables"/>
      <sheetName val="Valuation Summary (2)"/>
      <sheetName val="Revs"/>
      <sheetName val="Prices"/>
      <sheetName val="eps"/>
      <sheetName val="RepTrans"/>
      <sheetName val="Comp Transaction Analysis"/>
      <sheetName val="Private Discount"/>
      <sheetName val="BS--Presentation"/>
      <sheetName val="Valuation Sum Chart"/>
      <sheetName val="DCF Tax Free"/>
      <sheetName val="Equity Part"/>
      <sheetName val="Equity Retention"/>
      <sheetName val="Comp Valuation Multiples"/>
      <sheetName val="Valuation Summary (1)"/>
      <sheetName val="Valuation (2)"/>
      <sheetName val="Cons"/>
      <sheetName val="Balance"/>
      <sheetName val="Profit"/>
      <sheetName val="RosPvt"/>
      <sheetName val="HigPvt"/>
      <sheetName val="PHPvt"/>
      <sheetName val="PLPvt"/>
      <sheetName val="SPPvt"/>
      <sheetName val="DatRos"/>
      <sheetName val="DatHig"/>
      <sheetName val="DatPH"/>
      <sheetName val="DatPL"/>
      <sheetName val="DatSP"/>
      <sheetName val="pkudot"/>
      <sheetName val="PkudotIhud"/>
      <sheetName val="Miyun"/>
      <sheetName val="RosCards"/>
      <sheetName val="PlCards"/>
      <sheetName val="SpCards"/>
      <sheetName val="HygCards"/>
      <sheetName val="PHCards"/>
      <sheetName val="crit"/>
      <sheetName val="Tab"/>
      <sheetName val="Consolidated P&amp;L "/>
      <sheetName val="Consolidated Balance Sheet"/>
      <sheetName val="Consolidated Cash Flow"/>
      <sheetName val="Cross Report"/>
      <sheetName val="Cross Report YTD"/>
      <sheetName val="Longitude"/>
      <sheetName val="Separator"/>
      <sheetName val="R&amp;D waterfall"/>
      <sheetName val="S&amp;M"/>
      <sheetName val="S&amp;M waterfall"/>
      <sheetName val="G&amp;A waterfall"/>
      <sheetName val="OPEX waterfall"/>
      <sheetName val="OPEX waterfall (2)"/>
      <sheetName val="ISL Balance Sheet"/>
      <sheetName val="Cash Burn"/>
      <sheetName val="Cash and Investments"/>
      <sheetName val="WS1"/>
      <sheetName val="HeadcountWS"/>
      <sheetName val="Run Rate"/>
      <sheetName val="Input Income"/>
      <sheetName val="Input Cash Flow"/>
      <sheetName val="Input Balance"/>
      <sheetName val="LBO-assumptions"/>
      <sheetName val="LBO-returns"/>
      <sheetName val="LBO-income"/>
      <sheetName val="LBO-cash flow"/>
      <sheetName val="LBO-balance"/>
      <sheetName val="Accretion"/>
      <sheetName val="CapX_Depr"/>
      <sheetName val="הערות לדוח"/>
      <sheetName val="דוח מתכונת הגשה ארה&quot;ב"/>
      <sheetName val="העמסת הוצאות משותפות"/>
      <sheetName val="הון מניות וצדדים קשורים"/>
      <sheetName val="פרויקטים"/>
      <sheetName val="ביצוע שנתי  97 לפי רבעונים"/>
      <sheetName val="בצוע לפי אנשי מכירות"/>
      <sheetName val="ביצוע-מקומי-חו&quot;ל"/>
      <sheetName val="ביצוע שנתי 97"/>
      <sheetName val="חופשה "/>
      <sheetName val="TAB-HAJNASOT-LEKABEL"/>
      <sheetName val="התאמת מעמ"/>
      <sheetName val="התאמת 102"/>
      <sheetName val="גמח_סלסה  3"/>
      <sheetName val="גמח_סלסה 2"/>
      <sheetName val="קבלני משנה"/>
      <sheetName val="פירוט פרויקטים"/>
      <sheetName val="TAB-SALES-96"/>
      <sheetName val="TAB-SALES-97"/>
      <sheetName val="חשבוניות 1-3.97"/>
      <sheetName val="דו&quot;ח רוה&quot;ס "/>
      <sheetName val="שנויים בהון העצמי"/>
      <sheetName val="באורים לדוחות"/>
      <sheetName val="domestic &amp; foreign loss"/>
      <sheetName val="Details1298"/>
      <sheetName val="Ltd Recei &amp; Accincome1298 "/>
      <sheetName val="Ltd Recei &amp; Accincome1297"/>
      <sheetName val="עתודה ויעודה לפיצויים"/>
      <sheetName val="תאורטי INC"/>
      <sheetName val="תאורטי 98"/>
      <sheetName val="תאורטי 97"/>
      <sheetName val="תאורטי 96"/>
      <sheetName val="ביאור שכ&quot;ד"/>
      <sheetName val="אופציות"/>
      <sheetName val="ביאור ר.ק"/>
      <sheetName val="פקדון לז.א"/>
      <sheetName val="מעגלים "/>
      <sheetName val="ביאור מימון"/>
      <sheetName val="Detailed Disposal Revs. Cardiac"/>
      <sheetName val="High End procedures"/>
      <sheetName val="Per Procedure - summary"/>
      <sheetName val="Data Input"/>
      <sheetName val="ValSum Flypage"/>
      <sheetName val="ValSum"/>
      <sheetName val="MM Flypage"/>
      <sheetName val="Market Multiple"/>
      <sheetName val="Multiple Analysis"/>
      <sheetName val="Representative Levels"/>
      <sheetName val="Debt Summary"/>
      <sheetName val="Valuation Multiples"/>
      <sheetName val="Rankings"/>
      <sheetName val="Operating IS"/>
      <sheetName val="Balance Sheet Ratios"/>
      <sheetName val="PCS"/>
      <sheetName val="Cash &amp; WC"/>
      <sheetName val="DCF Flypage"/>
      <sheetName val="Trans. Flypage"/>
      <sheetName val="Transaction Multiple"/>
      <sheetName val="Transaction Summary"/>
      <sheetName val="All Transactions"/>
      <sheetName val="Support Flypage"/>
      <sheetName val="SCF - IS"/>
      <sheetName val="SCF - BS"/>
      <sheetName val="SCF - CFA"/>
      <sheetName val="Market Changes"/>
      <sheetName val="Comp #1"/>
      <sheetName val="Comp # 1 - ANC Summary"/>
      <sheetName val="Comp # 1 - ANC Input"/>
      <sheetName val="Comp #2"/>
      <sheetName val="Comp # 2 - ANC Summary"/>
      <sheetName val="Comp # 2 - ANC Input"/>
      <sheetName val="Comp #3"/>
      <sheetName val="Comp # 3 - ANC Summary"/>
      <sheetName val="Comp # 3 - ANC Input"/>
      <sheetName val="Comp #4"/>
      <sheetName val="Comp # 4 - ANC Summary"/>
      <sheetName val="Comp # 4 - ANC Input"/>
      <sheetName val="Comp #5"/>
      <sheetName val="Comp # 5 - ANC Summary"/>
      <sheetName val="Comp # 5 - ANC Input"/>
      <sheetName val="Comp #6"/>
      <sheetName val="Comp # 6 - ANC Summary"/>
      <sheetName val="Comp # 6 - ANC Input"/>
      <sheetName val="Comp #7"/>
      <sheetName val="Comp # 7 - ANC Summary"/>
      <sheetName val="Comp # 7 - ANC Input"/>
      <sheetName val="Comp #8"/>
      <sheetName val="Comp # 8 - ANC Summary"/>
      <sheetName val="Comp # 8 - ANC Input"/>
      <sheetName val="Comp #9"/>
      <sheetName val="Comp # 9 - ANC Summary"/>
      <sheetName val="Comp # 9 - ANC Input"/>
      <sheetName val="Comp #10"/>
      <sheetName val="Comp # 10 - ANC Summary"/>
      <sheetName val="Comp # 10 - ANC Input"/>
      <sheetName val="All Comps"/>
      <sheetName val="Pricing"/>
      <sheetName val="Pitch Multiples"/>
      <sheetName val="Market Backup"/>
      <sheetName val="Compustat Dates"/>
      <sheetName val="Macro Variables"/>
      <sheetName val="General Downloads"/>
      <sheetName val="Comp #11"/>
      <sheetName val="Comp #12"/>
      <sheetName val="Comp #13"/>
      <sheetName val="Comp #14"/>
      <sheetName val="Comp #15"/>
      <sheetName val="Comp #16"/>
      <sheetName val="Comp #17"/>
      <sheetName val="Comp #18"/>
      <sheetName val="Comp #19"/>
      <sheetName val="Comp #20"/>
      <sheetName val="Pivot Ervin"/>
      <sheetName val="Rubo Lederwaren 31-12"/>
      <sheetName val="RUBFINAL"/>
      <sheetName val="ECS"/>
      <sheetName val="ECS_Old"/>
      <sheetName val="RtN"/>
      <sheetName val="Public."/>
      <sheetName val="INPOUNDS"/>
      <sheetName val="מאזן מאוחד"/>
      <sheetName val="מאוחד 1-3"/>
      <sheetName val="מאוחד קיזוזים"/>
      <sheetName val="ניתוח תוצאות"/>
      <sheetName val="אוניברקול מאוחד (2)"/>
      <sheetName val="תזרים מאוחד"/>
      <sheetName val="אונירלט"/>
      <sheetName val="אונירלט (2)"/>
      <sheetName val="אונירלט עלות מכר"/>
      <sheetName val="אונירלט עלות מכר (2)"/>
      <sheetName val="אונירלט מכירה והנהלה"/>
      <sheetName val="אונירלט מכירה והנהלה (2)"/>
      <sheetName val="פרמטרים פיננסים"/>
      <sheetName val="נימני"/>
      <sheetName val="נימני (2)"/>
      <sheetName val="נימני גולמי"/>
      <sheetName val="נדיר וגה"/>
      <sheetName val="נדיר וגה (2)"/>
      <sheetName val="פעילות נדיר"/>
      <sheetName val="שוק פרטי"/>
      <sheetName val="נירלט כותרת"/>
      <sheetName val="נירלט סדר יום"/>
      <sheetName val="נירלט תוכן עניינים"/>
      <sheetName val="נימני תוכן עניינים"/>
      <sheetName val="נימני כותרת"/>
      <sheetName val="אוניברקול כותרת"/>
      <sheetName val="אוניברקול  סדר יום"/>
      <sheetName val="אוניברקול תוכן עניינים"/>
      <sheetName val="התפלגות מוצרים 1-3.02"/>
      <sheetName val="התפלגות מוצרים 1-3.01"/>
      <sheetName val="מחירים ועלויות"/>
      <sheetName val="התפלגות מכירות רבעונית"/>
      <sheetName val="כמויות ומחירים"/>
      <sheetName val="Xtend Budget code table"/>
      <sheetName val="Xtend 8dig Budget Code"/>
      <sheetName val="Xtend 8dig Budget Code (Short)"/>
      <sheetName val="Xtend 8dig Budget Code (Long)"/>
      <sheetName val="Xtend 8dig Budget Code (tool)"/>
      <sheetName val="Up to 2009"/>
      <sheetName val="Investors slide"/>
      <sheetName val="Capital ex.."/>
      <sheetName val="Sales headquarter"/>
      <sheetName val="Sales EMEA+Latin"/>
      <sheetName val="Sales APAC"/>
      <sheetName val="Sales US"/>
      <sheetName val="GOD exp."/>
      <sheetName val="השוואה"/>
      <sheetName val="Assumptions-COGS"/>
      <sheetName val="Landing Page"/>
      <sheetName val="TagAnalysisTemplate"/>
      <sheetName val="TagLineItemTemplate"/>
      <sheetName val="SYTrendMapTemplate"/>
      <sheetName val="KeyItemsTemplate"/>
      <sheetName val="OtherSideJETemplate"/>
      <sheetName val="IncomeAnalysisTemplate"/>
      <sheetName val="SignificantAcctsTemplate"/>
      <sheetName val="BackpostingTemplate"/>
      <sheetName val="Configure"/>
      <sheetName val="WorksheetSelections"/>
      <sheetName val="Home"/>
      <sheetName val="Pi"/>
      <sheetName val="Lookups"/>
      <sheetName val="JETBValidationTemplate"/>
      <sheetName val="TBRollForwardTemplate"/>
      <sheetName val="BalanceSheetTemplate"/>
      <sheetName val="IncomeStatementTemplate"/>
      <sheetName val="FinTieOutTemplate"/>
      <sheetName val="Fin Statement Tie Out"/>
      <sheetName val="ProcessMapsTemplate"/>
      <sheetName val="SoDByAClassTemplate"/>
      <sheetName val="SoDACChartsTemplate"/>
      <sheetName val="SoDChgInPrepTemplate"/>
      <sheetName val="SoDRelateTemplate"/>
      <sheetName val="SoDAnalyzeTemplate"/>
      <sheetName val="DateWeekMonthTemplate"/>
      <sheetName val="DateLagTemplate"/>
      <sheetName val="GrossMarginTemplate"/>
      <sheetName val="RelationshipTemplate"/>
      <sheetName val="Corr2SummTemplate"/>
      <sheetName val="Corr2ATemplate"/>
      <sheetName val="Corr2BTemplate"/>
      <sheetName val="Corr2CTemplate"/>
      <sheetName val="Corr3SummTemplate"/>
      <sheetName val="Corr3ATemplate"/>
      <sheetName val="Corr3BTemplate"/>
      <sheetName val="Corr3CTemplate"/>
      <sheetName val="Corr3DTemplate"/>
      <sheetName val="Corr3ETemplate"/>
      <sheetName val="Corr3FTemplate"/>
      <sheetName val="CutoffTemplate"/>
      <sheetName val="JEReportsTemplate"/>
      <sheetName val="LeadSheetTemplate"/>
      <sheetName val="    חייבים אחרים Lead Sheet"/>
      <sheetName val="    לקוחות Lead Sheet"/>
      <sheetName val="    מזומנים Lead Sheet"/>
      <sheetName val="    זכאים אחרים Lead Sheet"/>
      <sheetName val="    מקדמות מלקוחות Lead Sheet"/>
      <sheetName val="    ספקים Lead Sheet"/>
      <sheetName val="    הון מניות Lead Sheet"/>
      <sheetName val="    עודפים Lead Sheet"/>
      <sheetName val="    הכנסות Lead Sheet"/>
      <sheetName val="    הוצאות הנה&quot;כ Lead Sheet"/>
      <sheetName val="    הוצאות מימון Lead Sheet"/>
      <sheetName val="    עלות המכר Lead Sheet"/>
      <sheetName val="DetailTemplate"/>
      <sheetName val="LineItemTemplate"/>
      <sheetName val="    רכוש קבוע Lead Sheet"/>
      <sheetName val="    פחת נצבר Lead Sheet"/>
      <sheetName val="    יעודה לפיצויים Lead Sheet"/>
      <sheetName val="    עתודה לפיצויים Lead Sheet"/>
      <sheetName val="    מלאי Lead Sheet"/>
      <sheetName val="    עובדים Lead Sheet"/>
      <sheetName val="    פרמיה על מניות Lead Sheet"/>
      <sheetName val="    אחרים Lead Sheet"/>
      <sheetName val="    מוסדות Lead Sheet"/>
      <sheetName val="BU Process Map "/>
      <sheetName val="Income"/>
      <sheetName val="Balance Sheet &amp; Structure"/>
      <sheetName val="Margin &amp; Contribution"/>
      <sheetName val="Sensitivity"/>
      <sheetName val="Val. Matrix"/>
      <sheetName val="9.99"/>
      <sheetName val="ריכוז חופשה ופיצויים"/>
      <sheetName val="פחת "/>
      <sheetName val="הוצ' הנהלה ומו&quot;פ "/>
      <sheetName val="רווח הפסד"/>
      <sheetName val="הפרשות שונות"/>
      <sheetName val="פק' נוספות  "/>
      <sheetName val="C Inc"/>
      <sheetName val="C Bal"/>
      <sheetName val="Budgets"/>
      <sheetName val="Share Repurchase"/>
      <sheetName val="Stock Options"/>
      <sheetName val="Tran Summ"/>
      <sheetName val="TR Inc"/>
      <sheetName val="TR DCF"/>
      <sheetName val="TR DCF Sen"/>
      <sheetName val="TRwcap"/>
      <sheetName val="TRComp"/>
      <sheetName val="TRMerger"/>
      <sheetName val="TRLiquid"/>
      <sheetName val="FIN Summ"/>
      <sheetName val="FIN Inc"/>
      <sheetName val="FIN DCF"/>
      <sheetName val="FIN DCF Sen"/>
      <sheetName val="FIN Comp "/>
      <sheetName val="FIN Merger "/>
      <sheetName val="ASSUMP"/>
      <sheetName val="TRPrem"/>
      <sheetName val="TR Qs"/>
      <sheetName val="TR Cnsrv"/>
      <sheetName val="מ.ב."/>
      <sheetName val="פ.נ."/>
      <sheetName val="פ.נ.ב"/>
      <sheetName val="EIDC"/>
      <sheetName val="RSA"/>
      <sheetName val="TB 2012"/>
      <sheetName val="GL2012"/>
      <sheetName val="בדיקות"/>
      <sheetName val="שווי"/>
      <sheetName val="Vouchers"/>
      <sheetName val="PS"/>
      <sheetName val="Concur-meals"/>
      <sheetName val="Gifts"/>
      <sheetName val="Tuition"/>
      <sheetName val="Sheet"/>
      <sheetName val="comps2"/>
      <sheetName val="Footnotes"/>
      <sheetName val="שכר החודש"/>
      <sheetName val="פיצויים "/>
      <sheetName val="חופשה"/>
      <sheetName val="הוצאות רכב"/>
      <sheetName val="הוצ' לשלם"/>
      <sheetName val="הוצ'  מראש"/>
      <sheetName val="לקוחות"/>
      <sheetName val="העמסת נסיעות לחול"/>
      <sheetName val="העמסת רכב"/>
      <sheetName val="העמסות שכר inc"/>
      <sheetName val="הוצאות שכר להעמסה"/>
      <sheetName val="העמסת עלויות"/>
      <sheetName val="העמסת מילואים"/>
      <sheetName val="NSLBO"/>
      <sheetName val="איחוד"/>
      <sheetName val="TAL397"/>
      <sheetName val="רכב"/>
      <sheetName val="הפסד הון"/>
      <sheetName val="נספח 20א"/>
      <sheetName val="ניכוי בשל פחת"/>
      <sheetName val="שינויים"/>
      <sheetName val="אינפ"/>
      <sheetName val="הוצ נסיעה -שיווק"/>
      <sheetName val="הוצ נסיעה - בריק"/>
      <sheetName val="הוצ נסיעה -רינגסטאר"/>
      <sheetName val="הוצ נסיעה - יצור"/>
      <sheetName val="תעודה &quot;א&quot;"/>
      <sheetName val="מעגל עודפות"/>
      <sheetName val="בעל שליטה"/>
      <sheetName val="ביקורת"/>
      <sheetName val="נכסים מאוחד ספט 99"/>
      <sheetName val="תזרים מאוחד ספטמבר 99"/>
      <sheetName val="תזרים חברה יוני 99"/>
      <sheetName val="לובין+שחם+אלטל מלונות +נ.הירדן"/>
      <sheetName val="פקודות לאיחוד"/>
      <sheetName val="יתרות בינחברתיות"/>
      <sheetName val="נכסים ניתוח תוצאות"/>
      <sheetName val="איגרת חוב א"/>
      <sheetName val="מימון בין חברתי"/>
      <sheetName val="ריכוז מימון בגין אגח"/>
      <sheetName val="איגרת חוב ב"/>
      <sheetName val="פרוט ההשקעה"/>
      <sheetName val="השקעה מותאמת ריכוז"/>
      <sheetName val="השקעה נומינלית רכוז"/>
      <sheetName val="רכוש אחר נומינלי"/>
      <sheetName val="רכוש אחר מותאם"/>
      <sheetName val="החזקה הדדית אג&quot;ח"/>
      <sheetName val="רמנח"/>
      <sheetName val="אלטל-השקעה מלונות"/>
      <sheetName val="מכירת מניות בילו"/>
      <sheetName val="הסבר להפסד לרבעון"/>
      <sheetName val="מימוש שחם "/>
      <sheetName val="הפרש מקורי קיטאל לובין"/>
      <sheetName val="שונות"/>
      <sheetName val="מכתב ביקורת "/>
      <sheetName val="נחגל"/>
      <sheetName val="מימון ראלי הלוואות"/>
      <sheetName val="מכירת נהר הירדן"/>
      <sheetName val="סיון הדרכה"/>
      <sheetName val="פקודות נוספות קדנט בע&quot;מ"/>
      <sheetName val="コントロールパネル"/>
      <sheetName val="סחר"/>
      <sheetName val="אק"/>
      <sheetName val="אקגרפים"/>
      <sheetName val="גרפים ישראל"/>
      <sheetName val="תקציב רבעוני"/>
      <sheetName val="קבוצת מי עדן"/>
      <sheetName val="גרפים קבוצה"/>
      <sheetName val="מפעלגרף"/>
      <sheetName val="SanDisk IL Ltd - 6000"/>
      <sheetName val="18.2"/>
      <sheetName val="הנהלה וכלליות"/>
      <sheetName val="תזרים $"/>
      <sheetName val="הרכבה-CDR"/>
      <sheetName val="הרכבה - INC."/>
      <sheetName val="הרכבה - B.V"/>
      <sheetName val="באורים"/>
      <sheetName val="דוחות כספים "/>
      <sheetName val="ניתוח אנליטי-רו&quot;ה"/>
      <sheetName val="רווח למניה-בסיסי"/>
      <sheetName val="רווח למניה - מדולל"/>
      <sheetName val="nasdaq"/>
      <sheetName val="options "/>
      <sheetName val="fasb 123"/>
      <sheetName val="פקדונות"/>
      <sheetName val="לקוחות-הכנסות לקבל"/>
      <sheetName val="לקוחות-הכנסות לקבל (2)"/>
      <sheetName val="מס 1999"/>
      <sheetName val="מס-דיוידנד"/>
      <sheetName val="מיסים נדחים "/>
      <sheetName val="מס צפוי"/>
      <sheetName val="????? $"/>
      <sheetName val="????? ??????-??&quot;?"/>
      <sheetName val="דוח מתכונת הגשה "/>
      <sheetName val="תזרים מזומנים $"/>
      <sheetName val="אנליטי רווה"/>
      <sheetName val="אופציות "/>
      <sheetName val="עסק חי"/>
      <sheetName val="COGS "/>
      <sheetName val="deferred tax"/>
      <sheetName val="theoretical tax"/>
      <sheetName val="ביאור מימון "/>
      <sheetName val="עודפות"/>
      <sheetName val="Owners loan"/>
      <sheetName val="תשלומי ריבית "/>
      <sheetName val="הון"/>
      <sheetName val="סבירות מימון (2)"/>
      <sheetName val="מימון דולרי"/>
      <sheetName val="מסים נדחים"/>
      <sheetName val="????? ??????"/>
      <sheetName val="פקודות נוספות "/>
      <sheetName val="הרכבה ש&quot;ח"/>
      <sheetName val="זכאים "/>
      <sheetName val="צדדים קשורים"/>
      <sheetName val="שינויים בהון "/>
      <sheetName val="הלוואות גישור"/>
      <sheetName val="דוח התאמה"/>
      <sheetName val="סעיף 32(9)"/>
      <sheetName val="חישובים"/>
      <sheetName val="רכוש קבוע Ltd"/>
      <sheetName val="אלוקציה Q2 ו- Q3"/>
      <sheetName val="סקירת כרטיסים"/>
      <sheetName val="חבויות עובדים"/>
      <sheetName val="credit Ltd"/>
      <sheetName val="Lost debt inc"/>
      <sheetName val="lost debt ltd"/>
      <sheetName val="הכנסות לקוחות וע&quot;מ"/>
      <sheetName val="ARG"/>
      <sheetName val="מאזן בוחן inc"/>
      <sheetName val="לקוחות INC"/>
      <sheetName val="Adv inc"/>
      <sheetName val="option_total 2005"/>
      <sheetName val="TB_INC_MAR_06"/>
      <sheetName val="סקירת כרטיסים Inc"/>
      <sheetName val="ר&quot;ק inc"/>
      <sheetName val="GMBH"/>
      <sheetName val="TP "/>
      <sheetName val="איחוד INT"/>
      <sheetName val="FINAL REPORTS"/>
      <sheetName val="EBITDA"/>
      <sheetName val="תזרים חברה"/>
      <sheetName val="option_total 2006"/>
      <sheetName val="רווח הון קווי זהב"/>
      <sheetName val="ער&quot;ז מס"/>
      <sheetName val="MPS"/>
      <sheetName val="טורים דולרי"/>
      <sheetName val="טורים מתואם"/>
      <sheetName val="טורים נומינלי"/>
      <sheetName val="תזרים דולרי מאוחד"/>
      <sheetName val="פק' נוספות"/>
      <sheetName val="תנועה בהשקעות"/>
      <sheetName val="דרמ&quot;ש-איחוד  "/>
      <sheetName val="ער&quot;ז+דרה&quot;ש"/>
      <sheetName val="מקדמות למס"/>
      <sheetName val="מס-מד&quot;פ+טלפאואר"/>
      <sheetName val="מגזר 98"/>
      <sheetName val="מיסים נדחים דולרי"/>
      <sheetName val="תעודות"/>
      <sheetName val="ט1392ד"/>
      <sheetName val="נ'2"/>
      <sheetName val="נ'2 מחוץ לבורסה"/>
      <sheetName val="נ'2א"/>
      <sheetName val="נ'4"/>
      <sheetName val="נ'6"/>
      <sheetName val="נ'7"/>
      <sheetName val="ר'7(1)"/>
      <sheetName val="ר'7(2)"/>
      <sheetName val="ר'7(3)"/>
      <sheetName val="ר'7(4)"/>
      <sheetName val="חובות מסופקים"/>
      <sheetName val="רווח הון"/>
      <sheetName val="מודול מעבר והדפסות"/>
      <sheetName val="legal fees and expenses"/>
      <sheetName val="סקירת מאזן"/>
      <sheetName val="סקירת רווה&quot;ס"/>
      <sheetName val="העמסת הוצאות"/>
      <sheetName val="mti"/>
      <sheetName val="consolidated"/>
      <sheetName val="B.S+P&amp;L"/>
      <sheetName val="C.F."/>
      <sheetName val="עודפות רימון"/>
      <sheetName val="אקוויטי"/>
      <sheetName val="תקבולים ע&quot;ח הון"/>
      <sheetName val="מדען"/>
      <sheetName val="רווה&quot;ס"/>
      <sheetName val="LTD- הרכבה"/>
      <sheetName val="הרכבה - INC"/>
      <sheetName val="????? ?????"/>
      <sheetName val="קפריסין"/>
      <sheetName val="הנחות עבודה"/>
      <sheetName val="Sales Revenue Report"/>
      <sheetName val="דוח פיצויים"/>
      <sheetName val="מעגלים 6-1997"/>
      <sheetName val="גליון של ורד"/>
      <sheetName val="דוח פיצויים 1996"/>
      <sheetName val="מעגלים 1996"/>
      <sheetName val="ריכוזים לדוח כספי"/>
      <sheetName val="יציאה מאיחוד נטקום"/>
      <sheetName val="וואלה ! סולו"/>
      <sheetName val="וואלה שופמיינד"/>
      <sheetName val="שיווק פיננסים"/>
      <sheetName val="היוון עלויות מו&quot;פ"/>
      <sheetName val="מעגל ר&quot;ק"/>
      <sheetName val="כניסה לאיחוד"/>
      <sheetName val="הגדרה"/>
      <sheetName val="מאזן בוחן 2012"/>
      <sheetName val="ני&quot;ע לתזרים"/>
      <sheetName val="חייבים אחרים"/>
      <sheetName val="מלאי"/>
      <sheetName val="ספקים ושטל&quot;פ"/>
      <sheetName val="זכאים"/>
      <sheetName val="הלוואות לז&quot;א"/>
      <sheetName val="הון 12.12"/>
      <sheetName val="עלות מכר"/>
      <sheetName val="דגימת הכנסות"/>
      <sheetName val="הוצ' מימון"/>
      <sheetName val="אנליטי רוה&quot;פ"/>
      <sheetName val="פרפורמת מס"/>
      <sheetName val="מאזן בוחן 2011"/>
      <sheetName val="?????"/>
      <sheetName val="UNIT"/>
      <sheetName val="אסטרטגיות 95"/>
      <sheetName val="1996"/>
      <sheetName val="1995"/>
      <sheetName val="1994"/>
      <sheetName val="1997"/>
      <sheetName val="תיאום שטר הון"/>
      <sheetName val="מאוחד"/>
      <sheetName val="ספירות מלאי"/>
      <sheetName val="פורום תיאום"/>
      <sheetName val="שחיקת מקדמות"/>
      <sheetName val="ריכוז הפסדי הון 99 (2)"/>
      <sheetName val="תאום רכב"/>
      <sheetName val="נסיעות חו&quot;ל"/>
      <sheetName val="תרומות 99"/>
      <sheetName val="סייג המיסים+מס ביתר 99"/>
      <sheetName val="גמל בעש&quot;ט"/>
      <sheetName val="שווי למס"/>
      <sheetName val="נספח 3"/>
      <sheetName val="ריכוז הפסדי הון 99"/>
      <sheetName val="ריכוז הפסדי הון 98"/>
      <sheetName val="תרומות 98"/>
      <sheetName val="פחת - התאמה"/>
      <sheetName val="anality bs"/>
      <sheetName val="anality pl"/>
      <sheetName val="lease"/>
      <sheetName val="EPS2000"/>
      <sheetName val="EPSprofo"/>
      <sheetName val="רווח למניה רבעוני 1997"/>
      <sheetName val="options"/>
      <sheetName val="לקוחות עיקריים"/>
      <sheetName val="מס 1998"/>
      <sheetName val="ניתוח אנליטי- מאזן"/>
      <sheetName val="capitalization"/>
      <sheetName val="F-1"/>
      <sheetName val="md&amp;a"/>
      <sheetName val="ניתוח אנליטי"/>
      <sheetName val="בעלי מניות"/>
      <sheetName val="reviews"/>
      <sheetName val="טבלת אופציות"/>
      <sheetName val="5 גדולים"/>
      <sheetName val="???? ????? ?????? 1997"/>
      <sheetName val="RD"/>
      <sheetName val="מאגר"/>
      <sheetName val="פרטי חברה"/>
      <sheetName val="הסכמי ניצע"/>
      <sheetName val="TB-ALL"/>
      <sheetName val="Categories"/>
      <sheetName val="TB-EIDC"/>
      <sheetName val="TB-nLayers"/>
      <sheetName val="E2"/>
      <sheetName val="לתקן"/>
      <sheetName val="מדדים ונתונים"/>
      <sheetName val="Office Expenses"/>
      <sheetName val="תעודה א"/>
      <sheetName val="אגרות"/>
      <sheetName val="הוצאות מו&quot;פ"/>
      <sheetName val="רכב מובילאיי"/>
      <sheetName val="נסיעות"/>
      <sheetName val="ניכוי במקור"/>
      <sheetName val="מעגל ני&quot;ע"/>
      <sheetName val="נספח ל-1214"/>
      <sheetName val="רל&quot;מ (2)"/>
      <sheetName val="רל&quot;מ"/>
      <sheetName val="תזרים ש&quot;ח נט"/>
      <sheetName val="מאזנים"/>
      <sheetName val="פקודה להקמת אראל נט (2)"/>
      <sheetName val="דוח על השינויים"/>
      <sheetName val="%החזקה"/>
      <sheetName val="Discotech"/>
      <sheetName val="מרכז"/>
      <sheetName val="פ.נ. איחוד"/>
      <sheetName val="ניע תזרים 1-12"/>
      <sheetName val="תזרים 1-12"/>
      <sheetName val="מיסים"/>
      <sheetName val="יחס עובדים"/>
      <sheetName val="עמודים 2 עד 10 לטופס"/>
      <sheetName val="עמוד 1 לטופס"/>
      <sheetName val=" הנחיות "/>
      <sheetName val="ר&quot;ק"/>
      <sheetName val="מודול2"/>
      <sheetName val="Module3"/>
      <sheetName val="מ&quot;ה_הרכב"/>
      <sheetName val="השקעה"/>
      <sheetName val="הוצאות נדחות"/>
      <sheetName val="הון ועודפים"/>
      <sheetName val="רכוש"/>
      <sheetName val="סייג המיסים+מס ביתר"/>
      <sheetName val="הפרשה למס-מודל"/>
      <sheetName val="תאומים-מודל"/>
      <sheetName val="התאמה 99"/>
      <sheetName val=" מלאי ומס נדחה"/>
      <sheetName val="מיסים נידחים"/>
      <sheetName val="תאריכי ביקורת"/>
      <sheetName val="העמסה נומינלי"/>
      <sheetName val="העמסה מתואם"/>
      <sheetName val="העמסת שכר"/>
      <sheetName val="בונוס גבי"/>
      <sheetName val="בונוס עובדים"/>
      <sheetName val="תאום הפרשות"/>
      <sheetName val="בדיקת תאום"/>
      <sheetName val="שכר דירה"/>
      <sheetName val="הפרשי שער"/>
      <sheetName val="collection status report inc"/>
      <sheetName val="collection status report ltd"/>
      <sheetName val="option_total 2004"/>
      <sheetName val="TB_INC_DEC_04"/>
      <sheetName val="טבלאות אקוויטי"/>
      <sheetName val="מאזן ורוו&quot;ה ש&quot;ח"/>
      <sheetName val="הון עצמי ש&quot;ח"/>
      <sheetName val="תזרים ש&quot;ח 97_6"/>
      <sheetName val="תזרים ש&quot;ח 98_6"/>
      <sheetName val="תזרים ש&quot;ח 97_12"/>
      <sheetName val="בעלי עניין"/>
      <sheetName val="ש&quot;ח מותאם 3.98"/>
      <sheetName val="ש&quot;ח מותאם 12.97"/>
      <sheetName val="ש&quot;ח  מותאם 3.97"/>
      <sheetName val="ש&quot;ח מותאם 12.96"/>
      <sheetName val="מלאי "/>
      <sheetName val="TRAIL BALANCE 12-2002"/>
      <sheetName val="CYDOOR03"/>
      <sheetName val="פקדון ניו קופל"/>
      <sheetName val="by Customer Ltd."/>
      <sheetName val="By customer Inc."/>
      <sheetName val="בדיקת התאמת מנהל לספרים"/>
      <sheetName val="option_total 2003"/>
      <sheetName val="Cydoor Inc TB 311203"/>
      <sheetName val="PBC - 1235"/>
      <sheetName val="טופס י&quot;א 2018 - אגרוטק"/>
      <sheetName val="פ.נ. לעדכון מול קובץ V3"/>
      <sheetName val="Journal Entries 2017 by entity "/>
      <sheetName val="Journal Entries 2018 by entity"/>
      <sheetName val="Journal Entries 2016"/>
      <sheetName val="Journal Entries 2017"/>
      <sheetName val="Journal Entries 2018"/>
      <sheetName val="Plants as at December 31, 2016"/>
      <sheetName val="Dried  Flower Dec 31, 2016 "/>
      <sheetName val="FG Dec  Dec 31, 2016 "/>
      <sheetName val="FG Cigarette Dec 31, 2016"/>
      <sheetName val="OIL  Dec 31, 2016 "/>
      <sheetName val="Plants Harvested in 2017"/>
      <sheetName val="Plants as at Dec 31, 2017"/>
      <sheetName val="Dried  Flower Dec 31, 2017"/>
      <sheetName val="FG Dec  Dec 31, 2017"/>
      <sheetName val="FG Cigarette Dec 31, 2017"/>
      <sheetName val="OIL  Dec 31, 2017"/>
      <sheetName val="Plants Harvested in 2018"/>
      <sheetName val="Plants as at Dec 31, 2018"/>
      <sheetName val="Dried  Flower Dec 31, 2018"/>
      <sheetName val="FG Dec  Dec 31, 2018"/>
      <sheetName val="FG Cigarette  Dec 31, 2018"/>
      <sheetName val="OIL  Dec 31, 2018"/>
      <sheetName val="Sales subledger 2018"/>
      <sheetName val="Sales subledger 2017"/>
      <sheetName val="Sales subledger 2016"/>
      <sheetName val="EYLEAD"/>
      <sheetName val="QQ01.01 - Val. Database Check"/>
      <sheetName val="QQ02 - New CLAs"/>
      <sheetName val="QQ01.03 - מעגל הלוואות המירות"/>
      <sheetName val="QQ01.04 - מעקב מול מחלקה כלכלית"/>
      <sheetName val="QQ05 - PBC - CLAs WP Q03"/>
      <sheetName val="PBC - CLAs JE Q01.2019"/>
      <sheetName val="ER 2019"/>
      <sheetName val="compensation of O&amp;D"/>
      <sheetName val="Selected"/>
      <sheetName val="md&amp;a-quarterly reviews7"/>
      <sheetName val="md&amp;a-quarterly reviews8"/>
      <sheetName val="statement of income"/>
      <sheetName val="geografic"/>
      <sheetName val="TTIFINAL"/>
      <sheetName val="JEs (2)"/>
      <sheetName val="B&amp;S option calculation"/>
      <sheetName val="FV Allocation and BCF"/>
      <sheetName val="מטבע פעילות"/>
      <sheetName val="סף מהותיות"/>
      <sheetName val="מאזן בוחן 2014-PBC"/>
      <sheetName val="ריכוז פקודות נוספות 2014"/>
      <sheetName val="מאזן בוחן 2013 PBC"/>
      <sheetName val="תזמז"/>
      <sheetName val="CONS."/>
      <sheetName val="עריכה"/>
      <sheetName val="מזומנים - C"/>
      <sheetName val="לקוחות  - D"/>
      <sheetName val="חייבים והוצ' מראש  - G "/>
      <sheetName val="פיקדון מבנק - H"/>
      <sheetName val="פיקדון רכבים - H"/>
      <sheetName val="הלוואות לצ.קשור"/>
      <sheetName val="רכוש קבוע - K "/>
      <sheetName val="התחיבויות אחרות"/>
      <sheetName val="ספקים - N"/>
      <sheetName val="זכאים - P"/>
      <sheetName val="פיצויים  - P"/>
      <sheetName val="התחיבות בגין אופציות"/>
      <sheetName val="הון מניות ועודפים - T"/>
      <sheetName val="מכירות-UA"/>
      <sheetName val="ע. המכר"/>
      <sheetName val="הוצ' הנה&quot;כ-VD"/>
      <sheetName val="הוצאות מו&quot;פ-VF"/>
      <sheetName val="הוצ' שיווק-VC"/>
      <sheetName val="אשראי בנקאי ז.ק 2013- C1A"/>
      <sheetName val="הלוואות - L"/>
      <sheetName val="B&amp;S - PBC"/>
      <sheetName val="חישוב תממ"/>
      <sheetName val="הכנסות אחרות"/>
      <sheetName val="מרכז-מימון"/>
      <sheetName val=" סבירות מימון דולר"/>
      <sheetName val=" סבירות מימון שקלית"/>
      <sheetName val="ביאור 8"/>
      <sheetName val="ביאור חייבים"/>
      <sheetName val="ביאור זכאים"/>
      <sheetName val="ביאור צדדים קשורים"/>
      <sheetName val="31.12.14"/>
      <sheetName val="2014"/>
      <sheetName val="דוח התאמה למס"/>
      <sheetName val="תיאום תשלומים לבעש&quot;ט"/>
      <sheetName val="צ.קשור"/>
      <sheetName val="סבבי השקעה"/>
      <sheetName val="השקעה 1"/>
      <sheetName val="ניתוח לקוחות והכנסות 2013"/>
      <sheetName val="ראשי - תוכנית ביקורת עסק חי"/>
      <sheetName val="יחסים פיננסיים"/>
      <sheetName val="c.o.s"/>
      <sheetName val="rent+tra."/>
      <sheetName val="Dep.+pre."/>
      <sheetName val="salaries"/>
      <sheetName val="O. exp"/>
      <sheetName val="AP"/>
      <sheetName val="esta."/>
      <sheetName val="Bank"/>
      <sheetName val="F. ass."/>
      <sheetName val="Main ESOP"/>
      <sheetName val="Granted as of July 26, 2007"/>
      <sheetName val="exercise as of july 26, 2007"/>
      <sheetName val="terminated as of july 26, 2007"/>
      <sheetName val="BOD Jan. presentation "/>
      <sheetName val="BOD May presentation"/>
      <sheetName val="BOD July presentation"/>
      <sheetName val="BOD Sep. presentation"/>
      <sheetName val="מודול מעבר"/>
      <sheetName val="סקירת רווה&quot;פ"/>
      <sheetName val="מאזן מתואם"/>
      <sheetName val="ניכוי בשל פחת רכבים "/>
      <sheetName val="יתרתרכב2005"/>
      <sheetName val="גריעות 2005"/>
      <sheetName val="הרכבה+תזרים - מאוחד"/>
      <sheetName val="הרכבה - קדנט בע&quot;מ"/>
      <sheetName val="P&amp;L "/>
      <sheetName val="עובדים"/>
      <sheetName val="MEMO  "/>
      <sheetName val="השקעות G"/>
      <sheetName val="מדען ראשי"/>
      <sheetName val="דוח למס"/>
      <sheetName val=" אנליטי רוהס "/>
      <sheetName val="העמסת עקיפות"/>
      <sheetName val="כרטסת הוצ' מימון"/>
      <sheetName val="הרכבה ש&quot;ח ברוקס קרת"/>
      <sheetName val="השוואה לדולרי"/>
      <sheetName val="מאזן בוחן 31.12.01"/>
      <sheetName val="מאזן בוחן 31.12.02"/>
      <sheetName val="תאומי הון"/>
      <sheetName val="חוק התיאומים"/>
      <sheetName val="?????? ?????"/>
      <sheetName val="Financial Statements"/>
      <sheetName val="Entries"/>
      <sheetName val="מס תאורטי ונדחה"/>
      <sheetName val="fas123"/>
      <sheetName val="Loans"/>
      <sheetName val="הלוואות בעלים-מתוקן"/>
      <sheetName val="Inventory"/>
      <sheetName val="הוצ' לשלם + מראש"/>
      <sheetName val="Pat"/>
      <sheetName val="ני&quot;ע-מתואם"/>
      <sheetName val="TTI- ש&quot;ח"/>
      <sheetName val="TTI -מתואם"/>
      <sheetName val="ביאורי רוו&quot;ה - מתואם"/>
      <sheetName val="תזרים דולרי"/>
      <sheetName val="לקוחות+הכנסות לקבל"/>
      <sheetName val="TTI998"/>
      <sheetName val="פקדונות (2)"/>
      <sheetName val="היי.ני&quot;ע"/>
      <sheetName val="היי.רכ"/>
      <sheetName val="היי.הל"/>
      <sheetName val="היי.מס"/>
      <sheetName val="ממן.ני&quot;ע"/>
      <sheetName val="ממן.רכ"/>
      <sheetName val="ממן.הל"/>
      <sheetName val="ממן.מס"/>
      <sheetName val="ק.ני&quot;ע"/>
      <sheetName val="ק .הל"/>
      <sheetName val="ק. רכ"/>
      <sheetName val="ק.מס"/>
      <sheetName val="רכ מאוחד"/>
      <sheetName val="ג. רכוש"/>
      <sheetName val="הלוואות"/>
      <sheetName val="אג&quot;ח"/>
      <sheetName val="נח"/>
      <sheetName val="שרותי ניהול"/>
      <sheetName val="הפ.מס"/>
      <sheetName val="עתודות"/>
      <sheetName val="מ.18ד"/>
      <sheetName val="ס.18ד"/>
      <sheetName val="AA"/>
      <sheetName val="גיליון5"/>
      <sheetName val="??????1"/>
      <sheetName val="מדדים ושע&quot;ח"/>
      <sheetName val="מאזני הרכבה"/>
      <sheetName val="תזרים  הרכבה"/>
      <sheetName val="1999"/>
      <sheetName val="הרכבים"/>
      <sheetName val="השקעה בחברה בת"/>
      <sheetName val="הון מניות ודיבידנד"/>
      <sheetName val="נתוח אנליטי"/>
      <sheetName val="מס צפוי 99"/>
      <sheetName val="MEMO"/>
      <sheetName val="הרכבה $"/>
      <sheetName val="????? ???&quot;?"/>
      <sheetName val="REACH99.XLS"/>
      <sheetName val="REACH99"/>
      <sheetName val="דוח תזרים"/>
      <sheetName val="הלואה-גלסמן"/>
      <sheetName val="חופשה,פצויים"/>
      <sheetName val="העמסת הנהכ&quot;ל"/>
      <sheetName val="מס הכנסה  ישן"/>
      <sheetName val="הלוואות בעלים ב- $"/>
      <sheetName val="הסבר ל-restatement"/>
      <sheetName val="???? ?????"/>
      <sheetName val="ESOP"/>
      <sheetName val="Service providors"/>
      <sheetName val="employees departure"/>
      <sheetName val="Common stock value"/>
      <sheetName val="מאזן בוחן כמה"/>
      <sheetName val="סקירת מאזן כמ&quot;ה"/>
      <sheetName val="סקירת רווה&quot;פ כמ&quot;ה"/>
      <sheetName val="חישובים- כמ&quot;ה"/>
      <sheetName val="מאזן כמ&quot;ה"/>
      <sheetName val="רווה&quot;ס כמ&quot;ה"/>
      <sheetName val="תז&quot;מ כמ&quot;ה"/>
      <sheetName val="מאזן כמה מתואם"/>
      <sheetName val="מאזן בוחן כמ&quot;י"/>
      <sheetName val="סקירת מאזן כמ&quot;י"/>
      <sheetName val="סקירת רווה&quot;פ כמ&quot;י"/>
      <sheetName val="חישובים- כמ&quot;י"/>
      <sheetName val="מאזן כמ&quot;י"/>
      <sheetName val="רווה&quot;ס כמ&quot;י"/>
      <sheetName val="תז&quot;מ כמ&quot;י"/>
      <sheetName val="מאזן כמי מתואם"/>
      <sheetName val="השקעת שותפים בכמ&quot;ה"/>
      <sheetName val="הלוואה מכת&quot;ב לכמ&quot;י"/>
      <sheetName val="השקעה בקיורטק 03_12_31"/>
      <sheetName val="השקעה בקיורטק"/>
      <sheetName val="אחזקה במדיוונד"/>
      <sheetName val="התאמת חו&quot;ז"/>
      <sheetName val="CLS budget 2004"/>
      <sheetName val="Budget VS Actual"/>
      <sheetName val="חישוב המס"/>
      <sheetName val="טופס 1392"/>
      <sheetName val="סייג מסים"/>
      <sheetName val="הפרשות וסוציאליות"/>
      <sheetName val="הטבת מס בגין "/>
      <sheetName val="הטבת מס בגין אופציות"/>
      <sheetName val="ריבית מ&quot;ה לקבל"/>
      <sheetName val="נספח 2"/>
      <sheetName val="נספח 2א"/>
      <sheetName val="2005 - printing"/>
      <sheetName val="רשימה 4 ללא בצוע"/>
      <sheetName val="השקעות ז&quot;א  2002"/>
      <sheetName val="ז&quot;א-שינויים 2002"/>
      <sheetName val="השקעות במוחזקות "/>
      <sheetName val="ניע שינויים"/>
      <sheetName val="FSA"/>
      <sheetName val="A3a- PAJE"/>
      <sheetName val="פקודות מיון"/>
      <sheetName val="Termination of JV"/>
      <sheetName val="תזרים מזומנים A5a "/>
      <sheetName val="C-מזומנים"/>
      <sheetName val="D1-לקוחות"/>
      <sheetName val="E1- חייבים"/>
      <sheetName val="חייבים אחרים-E2"/>
      <sheetName val="רכוש קבוע-J1 "/>
      <sheetName val="השקעה-G1"/>
      <sheetName val="מעקב השקעות-G1.1"/>
      <sheetName val="קרן הון-G1.2"/>
      <sheetName val="זכאים-N"/>
      <sheetName val="הון מניות-T1"/>
      <sheetName val="מימון-U05"/>
      <sheetName val="הוצאות-U04"/>
      <sheetName val="הסבר מימון"/>
      <sheetName val="מימון מתואם"/>
      <sheetName val="מימון ש&quot;ח"/>
      <sheetName val="דוחות כספים מתואמים  "/>
      <sheetName val="דוח על השינויים מתואם"/>
      <sheetName val="דוחות כספיים נומינלים"/>
      <sheetName val="רכוש קבוע+אחר "/>
      <sheetName val="רכוש קבוע  נומינלי"/>
      <sheetName val="נכסים לא כספיים"/>
      <sheetName val="דוחות ש&quot;ח"/>
      <sheetName val="נתונים להכנת דוח"/>
      <sheetName val="YTD P&amp;L"/>
      <sheetName val="T.B"/>
      <sheetName val="Statements"/>
      <sheetName val="INTER-COMPANY"/>
      <sheetName val="הפרשות"/>
      <sheetName val="F.A"/>
      <sheetName val="פרטים"/>
      <sheetName val="ת.מזומנים אנגלית"/>
      <sheetName val="תזרים מזומנים  31.12.00"/>
      <sheetName val="ישיבה של אבי בפלג 10-4-2006"/>
      <sheetName val="ברורים מלאי"/>
      <sheetName val="ישיבה עם אבי 13-3-06"/>
      <sheetName val="בירורים"/>
      <sheetName val="מ. המבקרים"/>
      <sheetName val="מ&quot;ה חו&quot;ז"/>
      <sheetName val="מ&quot;ה - דוח תיאום"/>
      <sheetName val="מ&quot;ה - נייר קשר"/>
      <sheetName val="מ&quot;ה - מקדמות"/>
      <sheetName val="מ&quot;ה - עתודה למס - מאוחד"/>
      <sheetName val="מ&quot;ה - עתודה למס"/>
      <sheetName val="מע&quot;מ - תעשיות"/>
      <sheetName val="ארנונה"/>
      <sheetName val="ב. מניות"/>
      <sheetName val="ב.מניות - ריבית פרס"/>
      <sheetName val="ב. מניות - ריבית  פאשה"/>
      <sheetName val="ב. מניות - ריבית שפירא"/>
      <sheetName val="בעמנ - חוז שפירא דוד"/>
      <sheetName val="ב. מניות - ריבית דויד שפירא"/>
      <sheetName val="בטוח"/>
      <sheetName val="דמי חבר"/>
      <sheetName val="הון המניות"/>
      <sheetName val="הון עצמי - מאוחד"/>
      <sheetName val="הוצאות יסוד"/>
      <sheetName val="המחאות לגביה"/>
      <sheetName val="העמסת מתכת 05"/>
      <sheetName val="הלוואות ז&quot;ק"/>
      <sheetName val="ערבות הדדית"/>
      <sheetName val="הלוואות זא - מרכז"/>
      <sheetName val="הלוואה 700,000"/>
      <sheetName val="הצמדות של יתרות כספיות"/>
      <sheetName val="השקעה בפלג מתכת"/>
      <sheetName val="חמית - מרכז"/>
      <sheetName val="חמית 738,095"/>
      <sheetName val="חמית 1,067,337"/>
      <sheetName val="חמית 1,085,642"/>
      <sheetName val="חומ&quot;ס"/>
      <sheetName val="חול - מרכז"/>
      <sheetName val="חול - 1"/>
      <sheetName val="חול - 2"/>
      <sheetName val="חול - 3"/>
      <sheetName val="הוצ. מראש"/>
      <sheetName val="חופשה והבראה"/>
      <sheetName val="לגביה - לאומי"/>
      <sheetName val="מלאי - ישן"/>
      <sheetName val="מלאי - חדש"/>
      <sheetName val="מלאי - סיכומים"/>
      <sheetName val="משכורת12-05"/>
      <sheetName val="משכורות -גמל - ריכוז דוחות מכפל"/>
      <sheetName val="משכורות - גמל - תאום למס"/>
      <sheetName val="משכורות - קהש - תאום למס"/>
      <sheetName val="משכורות מנהלים"/>
      <sheetName val="משכורות - 101"/>
      <sheetName val="מתנות"/>
      <sheetName val="ניא - רכישת מניות"/>
      <sheetName val="עובדים - הלוואות"/>
      <sheetName val="פלג מתכת"/>
      <sheetName val="פלג מתכת - השקעה"/>
      <sheetName val="עסקאות צדדים קשורים 12-05"/>
      <sheetName val="ריבית - אצפ"/>
      <sheetName val="ריבית - פלג  פפש"/>
      <sheetName val="ריבית - נכסי מ.פ. שפירא"/>
      <sheetName val="רכב  - אחזקה"/>
      <sheetName val="רכב ק&quot;מ ל 31-12-05"/>
      <sheetName val="רכוש קבוע - מאוחד"/>
      <sheetName val="רכוש קבוע - מכונות השנה"/>
      <sheetName val="שכירות"/>
      <sheetName val="שטר הון - נומינלי -  3,500,000"/>
      <sheetName val="שטר הון - נומינלי 500,000"/>
      <sheetName val="שטר הון - נומינלי 1,200,000"/>
      <sheetName val="שטר הון - נומינלי - סהכ"/>
      <sheetName val="שטר הון - מתואם - 3,500,000"/>
      <sheetName val="שטר הון - מתואם - 500,000"/>
      <sheetName val="שטר הון - מתואם  1,200,000"/>
      <sheetName val="שטר הון - מתואם - סה&quot;כ"/>
      <sheetName val="מאזן מאוחד "/>
      <sheetName val="רהפס  מאוחד"/>
      <sheetName val="תזרים אקויטי 12-05"/>
      <sheetName val="תזרים מאוחד 12-05"/>
      <sheetName val="הפסקת פעילות"/>
      <sheetName val="רווח הון ממכירת פעילות"/>
      <sheetName val="חישוב רווחים  94ב עד 31.12.02"/>
      <sheetName val="חישוב רווחים  94ב  עד 31.12.05"/>
      <sheetName val="חישוב המס בפירוק"/>
      <sheetName val="סבירות רווח הון ממכירת ר.ק"/>
      <sheetName val="אירועים לאחר תאריך המאזן"/>
      <sheetName val="מ&quot;ה חו&quot;ז "/>
      <sheetName val="מ&quot;ה -  דוח תיאום"/>
      <sheetName val="מ&quot;ה - אומדן - חו&quot;ז"/>
      <sheetName val="מ&quot;ה - אומדן -  דוח תיאום"/>
      <sheetName val="מ&quot;ה - אומדן - נייר קשר"/>
      <sheetName val="משכורות - גמל - תאום למס - חדש"/>
      <sheetName val="משכורות - אומדן -גמל - תאום למס"/>
      <sheetName val="חוז מה לאחר הסכם ספטמבר 06"/>
      <sheetName val="כיבודים ומתנות"/>
      <sheetName val="תרומות"/>
      <sheetName val="תקשורת"/>
      <sheetName val="מ&quot;ה דוח תיאום  תאורטי  -הסדר"/>
      <sheetName val="מלאי - חדש - מצומצם"/>
      <sheetName val="מלאי - חדש   "/>
      <sheetName val="רכוש קבוע נומינלי ל 611"/>
      <sheetName val="cleaned"/>
      <sheetName val="יחס מחזורים לאחר הפיצול- זיגזג"/>
      <sheetName val="יחס מחזורים לאחר הפיצול- תפוקות"/>
      <sheetName val="תעודה ב"/>
      <sheetName val="חלוקת מפעלים - 1999"/>
      <sheetName val="רשימת חברות קשורות"/>
      <sheetName val="השתלמויות"/>
      <sheetName val="נסיעות, כלכלה ולינה"/>
      <sheetName val="כיבודים ואירוח"/>
      <sheetName val="ריבית והפרשי הצמדה ממה"/>
      <sheetName val="הוצ בקשר לעובדים"/>
      <sheetName val="Cons FS 2018 Final V5 Prelimina"/>
      <sheetName val="פ&quot;נ - תיקוני ספרים"/>
      <sheetName val="יתרות עם צדדים קשורים"/>
      <sheetName val="שאיפה"/>
      <sheetName val="פארמה"/>
      <sheetName val="מסחר"/>
      <sheetName val="ג'נטיקס"/>
      <sheetName val="אינטרנשיונל"/>
      <sheetName val="אינדסטריז"/>
      <sheetName val="ננו סולושנס"/>
      <sheetName val="1344"/>
      <sheetName val="1385"/>
      <sheetName val="נייר עבודה עודפות"/>
      <sheetName val="32(9)"/>
      <sheetName val="טופס 1385"/>
      <sheetName val="מאזן בוחן סופי"/>
      <sheetName val="מו&quot;פ - נספח"/>
      <sheetName val="דוח התאמה למס 2013"/>
      <sheetName val="אגרו TB"/>
      <sheetName val="AKC"/>
      <sheetName val="Cash Cost per Gram"/>
      <sheetName val="Capacity per CAPEX -&gt;"/>
      <sheetName val="Combined- CAPEX &amp; Capacity"/>
      <sheetName val="Combined - Selling vs Capacity"/>
      <sheetName val="Israel - Capacity Drivers"/>
      <sheetName val="Israel- CAPEX &amp; Capacity"/>
      <sheetName val="Israel - Selling vs Capacity"/>
      <sheetName val="Planned CAPEX - Israel"/>
      <sheetName val="Portugal - Capacity Drivers"/>
      <sheetName val="Portugal- CAPEX &amp; Capacity"/>
      <sheetName val="Portugal - Selling vs Capacity"/>
      <sheetName val="Planned CAPEX - Portugal"/>
      <sheetName val="Yearly Comparison"/>
      <sheetName val="Quarterly Comparison"/>
      <sheetName val="Monthly Comparison"/>
      <sheetName val="Budget Yearly Tracking"/>
      <sheetName val="Budget Quarterly Tracking"/>
      <sheetName val="Budget Monthly Tracking"/>
      <sheetName val="Combined PIVOTs - DB"/>
      <sheetName val="Total Israel -Cost"/>
      <sheetName val="Israel Revenue"/>
      <sheetName val="28.2.02"/>
      <sheetName val="קניית מגרש"/>
      <sheetName val=" הוצאות בשלב התכנון עד היתר הבנ"/>
      <sheetName val="הוצאות לבניית שלד"/>
      <sheetName val="הוצאות לשלב הגמר"/>
      <sheetName val="לפני הכניסה לבית"/>
      <sheetName val="פינוקים לבית"/>
      <sheetName val="הרכבה_מאוחד4"/>
      <sheetName val="משוב_שיווק4"/>
      <sheetName val="סיון_הדרכה4"/>
      <sheetName val="פקודות_נוספות_קדנט_בע&quot;מ4"/>
      <sheetName val="קבוצת_טלדור4"/>
      <sheetName val="סיון_הדרכה"/>
      <sheetName val="קבוצת_טלדור"/>
      <sheetName val="פקודות_נוספות_קדנט_בע&quot;מ"/>
      <sheetName val="סיון_הדרכה1"/>
      <sheetName val="קבוצת_טלדור1"/>
      <sheetName val="פקודות_נוספות_קדנט_בע&quot;מ1"/>
      <sheetName val="הרכבה_מאוחד2"/>
      <sheetName val="משוב_שיווק2"/>
      <sheetName val="סיון_הדרכה2"/>
      <sheetName val="פקודות_נוספות_קדנט_בע&quot;מ2"/>
      <sheetName val="קבוצת_טלדור2"/>
      <sheetName val="הרכבה_מאוחד3"/>
      <sheetName val="משוב_שיווק3"/>
      <sheetName val="סיון_הדרכה3"/>
      <sheetName val="פקודות_נוספות_קדנט_בע&quot;מ3"/>
      <sheetName val="קבוצת_טלדור3"/>
      <sheetName val="הרכבה_מאוחד6"/>
      <sheetName val="משוב_שיווק6"/>
      <sheetName val="סיון_הדרכה6"/>
      <sheetName val="פקודות_נוספות_קדנט_בע&quot;מ6"/>
      <sheetName val="קבוצת_טלדור6"/>
      <sheetName val="הרכבה_מאוחד5"/>
      <sheetName val="משוב_שיווק5"/>
      <sheetName val="סיון_הדרכה5"/>
      <sheetName val="קבוצת_טלדור5"/>
      <sheetName val="פקודות_נוספות_קדנט_בע&quot;מ5"/>
      <sheetName val="הרכבה_מאוחד7"/>
      <sheetName val="משוב_שיווק7"/>
      <sheetName val="סיון_הדרכה7"/>
      <sheetName val="קבוצת_טלדור7"/>
      <sheetName val="פקודות_נוספות_קדנט_בע&quot;מ7"/>
      <sheetName val="הרכבה_מאוחד8"/>
      <sheetName val="משוב_שיווק8"/>
      <sheetName val="סיון_הדרכה8"/>
      <sheetName val="קבוצת_טלדור8"/>
      <sheetName val="פקודות_נוספות_קדנט_בע&quot;מ8"/>
      <sheetName val="ארוחות-כבוד מחוץ למשרד"/>
      <sheetName val="גליון החישובים"/>
      <sheetName val="מרכז 3-01"/>
      <sheetName val="דוח חבות הבראה"/>
      <sheetName val="מעגל_רכוש_קבוע4"/>
      <sheetName val="פקדונות_וניירות_ערך4"/>
      <sheetName val="דוחות_LTD4"/>
      <sheetName val="נתונים_לשינוי4"/>
      <sheetName val="?????_?????4"/>
      <sheetName val="דוחות_LTD"/>
      <sheetName val="נתונים_לשינוי"/>
      <sheetName val="?????_?????"/>
      <sheetName val="דוחות_LTD1"/>
      <sheetName val="נתונים_לשינוי1"/>
      <sheetName val="?????_?????1"/>
      <sheetName val="מעגל_רכוש_קבוע2"/>
      <sheetName val="פקדונות_וניירות_ערך2"/>
      <sheetName val="דוחות_LTD2"/>
      <sheetName val="נתונים_לשינוי2"/>
      <sheetName val="?????_?????2"/>
      <sheetName val="מעגל_רכוש_קבוע3"/>
      <sheetName val="פקדונות_וניירות_ערך3"/>
      <sheetName val="דוחות_LTD3"/>
      <sheetName val="נתונים_לשינוי3"/>
      <sheetName val="?????_?????3"/>
      <sheetName val="מעגל_רכוש_קבוע6"/>
      <sheetName val="פקדונות_וניירות_ערך6"/>
      <sheetName val="דוחות_LTD6"/>
      <sheetName val="נתונים_לשינוי6"/>
      <sheetName val="?????_?????6"/>
      <sheetName val="מעגל_רכוש_קבוע5"/>
      <sheetName val="פקדונות_וניירות_ערך5"/>
      <sheetName val="דוחות_LTD5"/>
      <sheetName val="נתונים_לשינוי5"/>
      <sheetName val="?????_?????5"/>
      <sheetName val="מעגל_רכוש_קבוע7"/>
      <sheetName val="פקדונות_וניירות_ערך7"/>
      <sheetName val="דוחות_LTD7"/>
      <sheetName val="נתונים_לשינוי7"/>
      <sheetName val="?????_?????7"/>
      <sheetName val="מעגל_רכוש_קבוע8"/>
      <sheetName val="פקדונות_וניירות_ערך8"/>
      <sheetName val="דוחות_LTD8"/>
      <sheetName val="נתונים_לשינוי8"/>
      <sheetName val="?????_?????8"/>
      <sheetName val="הנחות_עבודה"/>
      <sheetName val="מאזן + PN סולו"/>
      <sheetName val="נומינלי"/>
      <sheetName val="מדדים_ושע&quot;ח"/>
      <sheetName val="מאזני_הרכבה"/>
      <sheetName val="תזרים__הרכבה"/>
      <sheetName val="השקעה_בחברה_בת"/>
      <sheetName val="רכוש_קבוע"/>
      <sheetName val="רווח_הון"/>
      <sheetName val="הון_מניות_ודיבידנד"/>
      <sheetName val="נתוח_אנליטי"/>
      <sheetName val="מס_צפוי_99"/>
      <sheetName val="סבירות_מימון"/>
      <sheetName val="?????_???&quot;?"/>
      <sheetName val="מלאי_"/>
      <sheetName val="מדדים_ושע&quot;ח1"/>
      <sheetName val="מאזני_הרכבה1"/>
      <sheetName val="תזרים__הרכבה1"/>
      <sheetName val="פקודות_נוספות1"/>
      <sheetName val="השקעה_בחברה_בת1"/>
      <sheetName val="רכוש_קבוע1"/>
      <sheetName val="רווח_הון1"/>
      <sheetName val="הון_מניות_ודיבידנד1"/>
      <sheetName val="נתוח_אנליטי1"/>
      <sheetName val="מס_צפוי_991"/>
      <sheetName val="סבירות_מימון1"/>
      <sheetName val="?????_???&quot;?1"/>
      <sheetName val="מלאי_1"/>
      <sheetName val="MS1296"/>
      <sheetName val="???? ????? "/>
      <sheetName val="תוכנית מדען סיכום"/>
      <sheetName val="ריכוז עודפות"/>
      <sheetName val="נס"/>
      <sheetName val="Doc."/>
      <sheetName val="Credit Rating &gt;&gt;"/>
      <sheetName val="Moody's Credit Rating"/>
      <sheetName val="Financial Reports"/>
      <sheetName val="Duration&gt;&gt;"/>
      <sheetName val="Durations"/>
      <sheetName val="Data Collected&gt;&gt;"/>
      <sheetName val="Mirvah hogen"/>
      <sheetName val="Data Received&gt;&gt;"/>
      <sheetName val="L01 Leases Commitments"/>
      <sheetName val=" חכירה צבר קמהL02.0"/>
      <sheetName val="L02.1 Lease IFRS16 צבר קמה"/>
      <sheetName val="L03.0 Park Revadim"/>
      <sheetName val="L03.1 Lease IFRS16 Park Revadim"/>
      <sheetName val="cars -1"/>
      <sheetName val="פריוריטי מב 03.20"/>
      <sheetName val="פריוריטי רווה 03.20"/>
      <sheetName val="Pharma Cap 31.12.19"/>
      <sheetName val="Industries cap 31.12.19"/>
      <sheetName val="PBEY - בדיקת שלמות"/>
      <sheetName val="קובץ דגימה"/>
      <sheetName val="כרטסות רווח והפסד"/>
      <sheetName val="כרטסת הוצאות מלאה לדגימה"/>
      <sheetName val="פחנצ ריהוט 161000"/>
      <sheetName val="פחנצ רכבים 163000"/>
      <sheetName val="פחנצ מכני 163001"/>
      <sheetName val="פחנצ מחשבים 164000"/>
      <sheetName val="בינחברתי רווה (2)"/>
      <sheetName val="בינחברתי רווה"/>
      <sheetName val="נחמי פירוטים"/>
      <sheetName val="ניתוח בינחברתי"/>
      <sheetName val=" סיכום"/>
      <sheetName val="טיסות חול"/>
      <sheetName val=" תמיר"/>
      <sheetName val=" שגיא"/>
      <sheetName val=" הוגו"/>
      <sheetName val=" אבנר+חגי"/>
      <sheetName val=" כספים"/>
      <sheetName val="הנה&quot;ח+משאבי אנוש"/>
      <sheetName val="הוצאות אתר"/>
      <sheetName val="ישירות לאגרו"/>
      <sheetName val="ישירות למניופקטיורינג"/>
      <sheetName val="TB2018Act"/>
      <sheetName val=" עורך דין+רואי חשבון"/>
      <sheetName val="מחשוב ותקשורת"/>
      <sheetName val="USERS"/>
      <sheetName val="קטגוריות שכר"/>
      <sheetName val="שכר 18"/>
      <sheetName val="KEY שכר"/>
      <sheetName val="אינטרנשיונל TB"/>
      <sheetName val="השוואת כרטיסים"/>
      <sheetName val="אינדסטריז TB"/>
      <sheetName val="ישראל TB"/>
      <sheetName val="PBC - מכירת ר&quot;ק בשאיפה לחיים"/>
      <sheetName val="טופס פחת שאיפה לחיים"/>
      <sheetName val="נספח מו&quot;פ פארמה 2018"/>
      <sheetName val="PBC-CLAs WP"/>
      <sheetName val="PBC-Invent and Bio Assets AJEs"/>
      <sheetName val="EY Status"/>
      <sheetName val="MASYP"/>
      <sheetName val="MASYT"/>
      <sheetName val="MASMU"/>
      <sheetName val="איטונג בע&quot;מ"/>
      <sheetName val="איטונג בע&quot;מ (2)"/>
      <sheetName val="איטונג בע&quot;מ 30.6.08"/>
      <sheetName val="SPT vs PHI"/>
      <sheetName val="דוחות - $"/>
      <sheetName val="אנליטי - מאזן"/>
      <sheetName val="אנליטי - רוה&quot;פ"/>
      <sheetName val="אופציות 6.99"/>
      <sheetName val="FINAL REPORTS CONS"/>
      <sheetName val="Consolidated BVA _"/>
      <sheetName val="Final Report (2)"/>
      <sheetName val="TP"/>
      <sheetName val="Note"/>
      <sheetName val="מעגל הון"/>
      <sheetName val="מעגל הון תואם לדוחות"/>
      <sheetName val="בנקים"/>
      <sheetName val="הוצאות מראש"/>
      <sheetName val="העמסות"/>
      <sheetName val="bal sht"/>
      <sheetName val="p&amp;l_YTD-class"/>
      <sheetName val="מאזן NL"/>
      <sheetName val="גליון איחוד"/>
      <sheetName val="הוצאות לשלם"/>
      <sheetName val="Mysticom 31 12 03 Final"/>
      <sheetName val="אהוד1997"/>
      <sheetName val="חיסולית"/>
      <sheetName val="1214"/>
      <sheetName val="עודפות רכב"/>
      <sheetName val="נסיעות חו&quot;ל עודפות"/>
      <sheetName val="ניירות ערך ש&quot;ח"/>
      <sheetName val="CFS"/>
      <sheetName val="הצגת CFS"/>
      <sheetName val="Actual V Budget"/>
      <sheetName val="סקירה"/>
      <sheetName val="מודול מעבר והדפסות מאוחד"/>
      <sheetName val="Cash flow chart"/>
      <sheetName val="SAD"/>
      <sheetName val=" INC-M"/>
      <sheetName val="AE Inc-m"/>
      <sheetName val="LTD"/>
      <sheetName val="AE Ltd"/>
      <sheetName val=" INC USA"/>
      <sheetName val="Base Info"/>
      <sheetName val="Vesting Schedule"/>
      <sheetName val="Total Expenses"/>
      <sheetName val="granted 5-8.2018"/>
      <sheetName val="granted 12.2018"/>
      <sheetName val="ESOP Models&gt;&gt;"/>
      <sheetName val="Options 28.12.18"/>
      <sheetName val="Options Calculation  28.12.18"/>
      <sheetName val="Options Calculation until 28.12"/>
      <sheetName val="In Drying"/>
      <sheetName val="Dried Trim"/>
      <sheetName val="FG by lot"/>
      <sheetName val="Pre-roll by Lot"/>
      <sheetName val="Cost of sales"/>
      <sheetName val="FG detailed"/>
      <sheetName val="Pre-roll detailed"/>
      <sheetName val="Sales by lot"/>
      <sheetName val="Assumptions - Yield+Destruction"/>
      <sheetName val="Destruction pivot 2"/>
      <sheetName val="ביאור רכוש קבוע ר1"/>
      <sheetName val="ביאור רכוש קבוע ר2"/>
      <sheetName val="מרכז נדלן + רכבים"/>
      <sheetName val="מרכז נדלן"/>
      <sheetName val="רכבים מרכז"/>
      <sheetName val="צבר קמה&gt;&gt;"/>
      <sheetName val="פארק רבדים&gt;&gt;"/>
      <sheetName val="רכבים&gt;&gt;"/>
      <sheetName val="מצבת רכבים לפי חשבוניות"/>
      <sheetName val="  לוחות סילוקין  קיימים BOL"/>
      <sheetName val="ריביות חדש"/>
      <sheetName val="מדד"/>
      <sheetName val="מצבת רכבים לפי חשבוניות שנגרעו"/>
      <sheetName val="BOL לוחות סילוקין שנגרעו"/>
      <sheetName val="SBC 30.6.20"/>
      <sheetName val="פריוריטי מב 06.20"/>
      <sheetName val="פריוריטי רווה 1-6.20"/>
      <sheetName val="Cap 31.12.2018"/>
      <sheetName val="הפרשה למס (2)"/>
      <sheetName val="התפלגות לקוחות 2"/>
      <sheetName val="ספקים בחובה"/>
      <sheetName val="MEMO ספקים"/>
      <sheetName val="ספקים"/>
      <sheetName val="חו&quot;ז מ&quot;ה"/>
      <sheetName val="מוסדות"/>
      <sheetName val="יתרות זכות"/>
      <sheetName val="הכנסות"/>
      <sheetName val="חייבים ויתרות חובה - M"/>
      <sheetName val="חייבים ויתרות חובה"/>
      <sheetName val="פירוט לקוחות"/>
      <sheetName val="הפרשה לפיצויים"/>
      <sheetName val="הוצ' מראש"/>
      <sheetName val="מע&quot;מ"/>
      <sheetName val="סקירה "/>
      <sheetName val="רכוש קבוע - M"/>
      <sheetName val="רכוש אחר - M"/>
      <sheetName val="פחת השנה"/>
      <sheetName val="נכסים לא מוחשיים"/>
      <sheetName val="הוצ' שכר"/>
      <sheetName val="גיליון הדפסה"/>
      <sheetName val="מימון"/>
      <sheetName val="מס"/>
      <sheetName val="הנחות"/>
      <sheetName val="מגבלות "/>
      <sheetName val="מחיר הון"/>
      <sheetName val="תוצאות"/>
      <sheetName val="הוצאות "/>
      <sheetName val="תקנים"/>
      <sheetName val="Trial Balance Q1"/>
      <sheetName val="Trial Balance Q2"/>
      <sheetName val="Trial Balance Q3"/>
      <sheetName val="Trial Balance Q4"/>
      <sheetName val="Q4 97"/>
      <sheetName val="PR"/>
      <sheetName val="Trial Balance YTD"/>
      <sheetName val="Reporting Package"/>
      <sheetName val="ני&quot;ע הכנסות לקבל-שוכרים בנתניה"/>
      <sheetName val="קידוד פרויקטים"/>
      <sheetName val="קידוד ט.ציר"/>
      <sheetName val="טבלת ציר (2)"/>
      <sheetName val="טבלת ציר"/>
      <sheetName val="מאזן בוחן "/>
      <sheetName val="לקוחות 3"/>
      <sheetName val="מזומן"/>
      <sheetName val="חייבים 4"/>
      <sheetName val="בניינים בהקמה"/>
      <sheetName val="השק' בפרוייקטים"/>
      <sheetName val="השק' בנכסים פיננסיים"/>
      <sheetName val="השק' באחזקות"/>
      <sheetName val="השק' בדן אביב"/>
      <sheetName val="השק' בהדסילנד"/>
      <sheetName val="השק' בגרופית"/>
      <sheetName val="השקעות 6"/>
      <sheetName val="ר&quot;ק 8"/>
      <sheetName val="חייבים לז&quot;א"/>
      <sheetName val="נדלן להשקעה"/>
      <sheetName val="רכוש קבוע ומקרקעין"/>
      <sheetName val="אשראי 10"/>
      <sheetName val="מקדמות מרוכשים "/>
      <sheetName val="ספקים 11"/>
      <sheetName val="זכאים 12"/>
      <sheetName val="ז&quot;א 15"/>
      <sheetName val="פיצויים 16"/>
      <sheetName val="עלות המכר 21"/>
      <sheetName val="מכירה ושיווק 19"/>
      <sheetName val="הנה&quot;כ 20"/>
      <sheetName val="הוצאות אחרות 7"/>
      <sheetName val="מסים"/>
      <sheetName val="מימון ראלי"/>
      <sheetName val="הרכבת מאזן"/>
      <sheetName val="ריכוז מאזן בוחן"/>
      <sheetName val="פ. נ. "/>
      <sheetName val="מזומנים בתאגידים בנקאיים"/>
      <sheetName val="1 חייבים ויתרות חובה"/>
      <sheetName val=" 2 רכוש קבוע"/>
      <sheetName val="אשראי לז&quot;ק"/>
      <sheetName val="התחייבויות לזמן ארוך"/>
      <sheetName val=" ספקים"/>
      <sheetName val="זכאים ויתרות זכות"/>
      <sheetName val="3 הוצאות מס"/>
      <sheetName val="בקורת שוטפת"/>
      <sheetName val="내역서"/>
      <sheetName val="MAS12-97"/>
      <sheetName val="??? ??????"/>
      <sheetName val="G &amp; A"/>
      <sheetName val="R &amp; D"/>
      <sheetName val="Investment &amp; Expenses"/>
      <sheetName val="Constants"/>
      <sheetName val="OLD - Head count &amp;  Salaries"/>
      <sheetName val="OLD - graphs"/>
      <sheetName val="OLD - Front Page"/>
      <sheetName val="OLD - P&amp;L , C.F"/>
      <sheetName val="OLD - Revenues"/>
      <sheetName val="OLD - Jobs"/>
      <sheetName val="OLD - Delta"/>
      <sheetName val="OLD - Graphs 2"/>
      <sheetName val="OLD - COGS"/>
      <sheetName val="OLD - Basic Assumptions"/>
      <sheetName val="OLD - Sheet2"/>
      <sheetName val="Investment &amp; Expenses (2)-OLD V"/>
      <sheetName val="Selling (2)"/>
      <sheetName val="G &amp; A (2)"/>
      <sheetName val="H.C. &amp; S- Dvir"/>
      <sheetName val="Summary Income Statement"/>
      <sheetName val="Opex"/>
      <sheetName val="Start up expenses"/>
      <sheetName val="Target Markets and Revenue"/>
      <sheetName val="Staff"/>
      <sheetName val="Staff Computers"/>
      <sheetName val="Global"/>
      <sheetName val="Production Hardware &amp; Software"/>
      <sheetName val="QA Testing HW &amp; SW"/>
      <sheetName val="Development HW &amp; SW"/>
      <sheetName val="Bandwidth"/>
      <sheetName val="sensitivity Table for CPM"/>
      <sheetName val="Money Injection "/>
      <sheetName val="שימושים"/>
      <sheetName val="מאזן סולו להרכבה"/>
      <sheetName val="AOP99"/>
      <sheetName val="PLF (2)"/>
      <sheetName val="PLF"/>
      <sheetName val="שטראוס החזקות"/>
      <sheetName val="אחזקת רכב"/>
      <sheetName val="מערכת שכר"/>
      <sheetName val="P&amp;L Analysis"/>
      <sheetName val="Travels "/>
      <sheetName val="Project 1"/>
      <sheetName val="Sales projection"/>
      <sheetName val="4 year plan"/>
      <sheetName val="Electricity"/>
      <sheetName val="CarsRates"/>
      <sheetName val="GPCompetative"/>
      <sheetName val="Territories2002-3"/>
      <sheetName val="ProductLines2002-3"/>
      <sheetName val="Budget2003"/>
      <sheetName val="TotalAll"/>
      <sheetName val="Europe"/>
      <sheetName val="Japan"/>
      <sheetName val="SouthAmerica"/>
      <sheetName val="CurrrencyRate"/>
      <sheetName val="Data1"/>
      <sheetName val="Data2"/>
      <sheetName val="Data3"/>
      <sheetName val="Data4"/>
      <sheetName val="Data5"/>
      <sheetName val="Data6"/>
      <sheetName val="Sales by Month"/>
      <sheetName val="New Customers"/>
      <sheetName val="Revenue per employee"/>
      <sheetName val="6.2001"/>
      <sheetName val="3.2001"/>
      <sheetName val="2000"/>
      <sheetName val="ניתוח אנליטי 1"/>
      <sheetName val="העמסת תקורות"/>
      <sheetName val="Pr. Liquidation"/>
      <sheetName val="מס צפוי 2000"/>
      <sheetName val="Budget 2008"/>
      <sheetName val=" Budget US"/>
      <sheetName val="Budget IL"/>
      <sheetName val="CEO"/>
      <sheetName val="CTO (VP IL)"/>
      <sheetName val="VP BD"/>
      <sheetName val="CMO"/>
      <sheetName val="VP Sales"/>
      <sheetName val="BM assumptions"/>
      <sheetName val="P&amp;L-3months"/>
      <sheetName val="P&amp;L flux"/>
      <sheetName val="BS Flux"/>
      <sheetName val="CONSOL AJE"/>
      <sheetName val="AJE - Interco"/>
      <sheetName val="Dec-Consolidation"/>
      <sheetName val="CONS Cash Flow-12month"/>
      <sheetName val="IBP-1a- Actual vs Plan"/>
      <sheetName val="IBP-1b-12 Mth PL Comp"/>
      <sheetName val="IBP-Page 2a-Quarterly PLs"/>
      <sheetName val="IBP-Page 6 - Qtrly BS"/>
      <sheetName val="India"/>
      <sheetName val="P&amp;L report"/>
      <sheetName val="FIXED ASSETS "/>
      <sheetName val="NOTES_ACCOUNT"/>
      <sheetName val="Summary of Exp."/>
      <sheetName val="RECIEPT&amp;PAYMENT"/>
      <sheetName val="Annexure 1"/>
      <sheetName val="Annexure 2"/>
      <sheetName val="Annexure 3"/>
      <sheetName val="Bank Rec"/>
      <sheetName val="נספח"/>
      <sheetName val="ני&quot;ע תזרים"/>
      <sheetName val="M&amp;S"/>
      <sheetName val="Docum"/>
      <sheetName val="Rev"/>
      <sheetName val="Globals"/>
      <sheetName val="SH Info"/>
      <sheetName val="Comm Round"/>
      <sheetName val="Option Exercise"/>
      <sheetName val="Series A"/>
      <sheetName val="Series A - Calc"/>
      <sheetName val="Series B"/>
      <sheetName val="Series C"/>
      <sheetName val="2000 Notes"/>
      <sheetName val="2003 Notes"/>
      <sheetName val="Loans and Convertible notes"/>
      <sheetName val="UPA - Loan Ext Warrants"/>
      <sheetName val="UPA - Waiver Warrants"/>
      <sheetName val="UPA 1st Instl Warrants"/>
      <sheetName val="2005 UPA "/>
      <sheetName val="Warrants"/>
      <sheetName val="Security info"/>
      <sheetName val="Cap Table"/>
      <sheetName val="Cap Table - Summary"/>
      <sheetName val=" ESOP"/>
      <sheetName val="Itamar options 12-05"/>
      <sheetName val="Restricted options"/>
      <sheetName val="ESOP Exercise"/>
      <sheetName val="Options - FS"/>
      <sheetName val="unvested 12.03 - replace new p"/>
      <sheetName val="Dec 31, 2004 FS"/>
      <sheetName val="Optionees Pivot Table"/>
      <sheetName val="Shareholders mailing list rev. "/>
      <sheetName val="Series B-Noam"/>
      <sheetName val="2003 Notes - Noam"/>
      <sheetName val="Series A - Friends - Noam"/>
      <sheetName val="New Issue Calc"/>
      <sheetName val="Share Price-Fully Diluted Basis"/>
      <sheetName val="Priority"/>
      <sheetName val="Controle"/>
      <sheetName val="Journal"/>
      <sheetName val="Prime"/>
      <sheetName val="Situation"/>
      <sheetName val="P &amp;L"/>
      <sheetName val="Ventil NDF AB 03 00"/>
      <sheetName val="Prov I&amp;T"/>
      <sheetName val="to do"/>
      <sheetName val="PASSPORT MOTORIKA  inc"/>
      <sheetName val="EX"/>
      <sheetName val="GL 2004 IL"/>
      <sheetName val="IL"/>
      <sheetName val="2004 final"/>
      <sheetName val="inc5 gl"/>
      <sheetName val="usa 5 gl"/>
      <sheetName val="IL gl 5"/>
      <sheetName val="inc 5 b"/>
      <sheetName val="usa 5 b"/>
      <sheetName val="IL b5"/>
      <sheetName val="2005 final"/>
      <sheetName val="BS con"/>
      <sheetName val="P&amp;L con"/>
      <sheetName val=" CF Con"/>
      <sheetName val="General assumtions"/>
      <sheetName val="p&amp;l 06"/>
      <sheetName val="p&amp;l 05"/>
      <sheetName val="first page"/>
      <sheetName val="Revenue+Cost of sales"/>
      <sheetName val="presentation"/>
      <sheetName val="changing data"/>
      <sheetName val="calculation"/>
      <sheetName val="HR "/>
      <sheetName val="P&amp;L USA"/>
      <sheetName val="요약"/>
      <sheetName val="분석"/>
      <sheetName val="조정자산리스트"/>
      <sheetName val="OM"/>
      <sheetName val="FM"/>
      <sheetName val="CRM"/>
      <sheetName val="ASPmarket"/>
      <sheetName val="Outsource"/>
      <sheetName val="HeadYear1"/>
      <sheetName val="Dan's"/>
      <sheetName val="IncState"/>
      <sheetName val="RGraph"/>
      <sheetName val="RSources"/>
      <sheetName val="IT"/>
      <sheetName val="EInsurance"/>
      <sheetName val="MShare"/>
      <sheetName val="Combo"/>
      <sheetName val="ASPCRM"/>
      <sheetName val="E&amp;P Israel Exp."/>
      <sheetName val="E&amp;P US Exp."/>
      <sheetName val="Sales Exp."/>
      <sheetName val="Marketing Ex"/>
      <sheetName val="2003 - printing"/>
      <sheetName val="Budget 2002"/>
      <sheetName val="P&amp;L monthly"/>
      <sheetName val="JE 03.05"/>
      <sheetName val="JE 02.05"/>
      <sheetName val="ck+tnuva"/>
      <sheetName val="JE 07"/>
      <sheetName val="JE 08"/>
      <sheetName val="JE 09"/>
      <sheetName val="JE 10"/>
      <sheetName val="JE 11"/>
      <sheetName val="JE 12"/>
      <sheetName val="JE 01.05"/>
      <sheetName val="Macro1"/>
      <sheetName val="DETBIL"/>
      <sheetName val="BILANSTD"/>
      <sheetName val="DET99RT"/>
      <sheetName val="CR1999"/>
      <sheetName val="RESFISC (2)"/>
      <sheetName val="CA"/>
      <sheetName val="נהלי סקירה"/>
      <sheetName val="מעגלים לתזרים"/>
      <sheetName val="דוח על השינויים בהון"/>
      <sheetName val="השקעה באומגה די.אס. ובתגא"/>
      <sheetName val="ביאור חשבון השקעה"/>
      <sheetName val="מבנה אחזקות"/>
      <sheetName val="גמול אחזקות אלרן"/>
      <sheetName val="בתיה"/>
      <sheetName val="רקע כללי"/>
      <sheetName val="צדדים קשורים ובעלי שליטה"/>
      <sheetName val="דוח נומינלי"/>
      <sheetName val="Page 298-299"/>
      <sheetName val="VBA functions, pp. 199-200, 203"/>
      <sheetName val="Page 300"/>
      <sheetName val="Page 301"/>
      <sheetName val="Page 302"/>
      <sheetName val="Page 304"/>
      <sheetName val="Page 305-306"/>
      <sheetName val="Page 306 chart"/>
      <sheetName val="History"/>
      <sheetName val="map"/>
      <sheetName val="Scenario Summary"/>
      <sheetName val="Sum P&amp;L"/>
      <sheetName val="Revenue difference Dec 10"/>
      <sheetName val="May Rev."/>
      <sheetName val="Quarterly P&amp;L"/>
      <sheetName val="Quarterly Sum P&amp;L"/>
      <sheetName val="Quarterly BS"/>
      <sheetName val="Quarterly CF"/>
      <sheetName val="BPL"/>
      <sheetName val="MILE STONES (MNP)"/>
      <sheetName val="MILE STONES"/>
      <sheetName val="payroll"/>
      <sheetName val="travel budget"/>
      <sheetName val="MILE STONES MIN"/>
      <sheetName val="payroll MIN"/>
      <sheetName val="בקרות"/>
      <sheetName val="משימות"/>
      <sheetName val="פתיחת ההון"/>
      <sheetName val="financial highlights"/>
      <sheetName val="תזרים מצטבר"/>
      <sheetName val="new investment"/>
      <sheetName val="ממו השקעות שנתי"/>
      <sheetName val="ממו השקעות"/>
      <sheetName val="A.R."/>
      <sheetName val="A.P."/>
      <sheetName val="OthExp"/>
      <sheetName val="ManExp"/>
      <sheetName val="ManFee"/>
      <sheetName val="I-new 2"/>
      <sheetName val="ILP-NEW"/>
      <sheetName val="ILP-Capital"/>
      <sheetName val="DLP-Capital"/>
      <sheetName val="CLP-Capital"/>
      <sheetName val="CO-Capital"/>
      <sheetName val="FS מעוגלים"/>
      <sheetName val="Summary "/>
      <sheetName val="sales 2003 -US"/>
      <sheetName val="sales 2003- Europe"/>
      <sheetName val="sales 2003- Japan"/>
      <sheetName val="sales 03 -by products"/>
      <sheetName val="Collection"/>
      <sheetName val="Account Rec."/>
      <sheetName val="Credits - Bad debts"/>
      <sheetName val="Cust. trend"/>
      <sheetName val="PO's "/>
      <sheetName val="Data -PO (2)"/>
      <sheetName val="Validation"/>
      <sheetName val="Summary  (2)"/>
      <sheetName val="investment- Tax"/>
      <sheetName val="investment- acounting"/>
      <sheetName val="proforma"/>
      <sheetName val="COMMENTS"/>
      <sheetName val="parameter"/>
      <sheetName val="word1"/>
      <sheetName val="word"/>
      <sheetName val="Banner"/>
      <sheetName val="C00 - Lead"/>
      <sheetName val="C01 - Confirmations"/>
      <sheetName val="C02-Reconciliations"/>
      <sheetName val="C03 - Unrecorded liabilities"/>
      <sheetName val="C04-Valuation"/>
      <sheetName val="EQ"/>
      <sheetName val="AJE- EY"/>
      <sheetName val="הוצאות יעוץ שיווק"/>
      <sheetName val="Executive"/>
      <sheetName val="Balance_Sheet"/>
      <sheetName val="Trends"/>
      <sheetName val="Cons_HC "/>
      <sheetName val="Overruns"/>
      <sheetName val="Co_P&amp;L_Region"/>
      <sheetName val="Co_sum_Region"/>
      <sheetName val="Co_P&amp;L"/>
      <sheetName val="Am_P&amp;L"/>
      <sheetName val="UK_P&amp;L"/>
      <sheetName val="Fr_P&amp;L"/>
      <sheetName val="Ge_P&amp;L"/>
      <sheetName val="Sw_P&amp;L"/>
      <sheetName val="Ja_P&amp;L"/>
      <sheetName val="Is_P&amp;L"/>
      <sheetName val="HQ_P&amp;L"/>
      <sheetName val="Te_P&amp;L"/>
      <sheetName val="Co_sum"/>
      <sheetName val="Am_sum"/>
      <sheetName val="UK_sum"/>
      <sheetName val="Fr_sum"/>
      <sheetName val="Ge_sum"/>
      <sheetName val="Sw_sum"/>
      <sheetName val="Ja_sum"/>
      <sheetName val="Is_sum"/>
      <sheetName val="HQ_sum"/>
      <sheetName val="Te_sum"/>
      <sheetName val="Sales_Graph"/>
      <sheetName val="App_Type"/>
      <sheetName val="Con_Region"/>
      <sheetName val="Con_Rev"/>
      <sheetName val="UK_Rev"/>
      <sheetName val="Am_Rev"/>
      <sheetName val="Fr_Rev"/>
      <sheetName val="Ge_Rev"/>
      <sheetName val="Sw_Rev"/>
      <sheetName val="Ja_Rev"/>
      <sheetName val="Is_Rev"/>
      <sheetName val="Other_Rev"/>
      <sheetName val="L&amp;P"/>
      <sheetName val="Royal"/>
      <sheetName val="Am_Cust"/>
      <sheetName val="UK_Cust"/>
      <sheetName val="Fr_Cust"/>
      <sheetName val="Ge_Cust"/>
      <sheetName val="Sw_Cust"/>
      <sheetName val="Ja_Cust"/>
      <sheetName val="Is_Cust"/>
      <sheetName val="Utilization"/>
      <sheetName val="Checks"/>
      <sheetName val="הבראה"/>
      <sheetName val="Tlushim"/>
      <sheetName val="Documents"/>
      <sheetName val="ESHEL"/>
      <sheetName val="Countries"/>
      <sheetName val="Data Base"/>
      <sheetName val="RECIEVED Returned  MONEY"/>
      <sheetName val="HOTELS"/>
      <sheetName val="FLIGHTS"/>
      <sheetName val="Expenses Without Invoice"/>
      <sheetName val="Other Expenses"/>
      <sheetName val="נדלן להשקעה "/>
      <sheetName val="תקן 2"/>
      <sheetName val="משהב"/>
      <sheetName val="אחרות 7"/>
      <sheetName val="הלואות "/>
      <sheetName val="השק' בפרויקטים"/>
      <sheetName val="France Budget 2003"/>
      <sheetName val="Control Report"/>
      <sheetName val="Previous Month"/>
      <sheetName val="Total Trend Previous Month"/>
      <sheetName val="Rec Weeks by ctry prev month"/>
      <sheetName val="Quick Analysis"/>
      <sheetName val="Receivables Analysis by country"/>
      <sheetName val="Over 90 days receivables trend"/>
      <sheetName val="Total Trend"/>
      <sheetName val="Receivables Week"/>
      <sheetName val="Rec Weeks by country"/>
      <sheetName val="sales 2003"/>
      <sheetName val="Open debts"/>
      <sheetName val="PO"/>
      <sheetName val=" 2006 Q3 - Forecast"/>
      <sheetName val="Q4 actual VS forecast (2)"/>
      <sheetName val="Summary 2006 &amp; Q4"/>
      <sheetName val="Q4 actual VS forecast"/>
      <sheetName val="Q1 forecast"/>
      <sheetName val="Open Orders Pivot"/>
      <sheetName val="Data PT - Basis"/>
      <sheetName val="Budget 06"/>
      <sheetName val="Q3 actual VS forecast Products"/>
      <sheetName val="Territories"/>
      <sheetName val="NONO"/>
      <sheetName val="Asia"/>
      <sheetName val="Americas"/>
      <sheetName val="Q4 Actual Sales by Product"/>
      <sheetName val="Average Price"/>
      <sheetName val="Q4 open orders"/>
      <sheetName val="Q3 Forecast PT"/>
      <sheetName val="Customer List Radiancy Asia"/>
      <sheetName val="Group"/>
      <sheetName val="DB Consolidated "/>
      <sheetName val="Open Orders DB"/>
      <sheetName val="Repeat orders"/>
      <sheetName val="Cust.-Quarterly"/>
      <sheetName val="Cust.-seg.-SM"/>
      <sheetName val="Product-details"/>
      <sheetName val="Data -PO"/>
      <sheetName val="Invoice 02"/>
      <sheetName val="Invoice-03"/>
      <sheetName val="Account &amp; Trade Payable "/>
      <sheetName val="Account%20&amp;%20Trade%20Payable%2"/>
      <sheetName val="H2-03 Rev. Budget"/>
      <sheetName val="מזומנים  MEMO"/>
      <sheetName val="בדיקת התאמה"/>
      <sheetName val="עוש פועלים"/>
      <sheetName val="קופות קטנות"/>
      <sheetName val="סיכוני ביקורת"/>
      <sheetName val="עוש לאומי"/>
      <sheetName val="Immobilisation"/>
      <sheetName val="Salary Q1-2002"/>
      <sheetName val="Feuil2"/>
      <sheetName val="Feuil1"/>
      <sheetName val="Feuil3"/>
      <sheetName val="CP"/>
      <sheetName val="Salary"/>
      <sheetName val="Headline"/>
      <sheetName val="Contents"/>
      <sheetName val="P &amp; L"/>
      <sheetName val="P &amp; L 2Q"/>
      <sheetName val="Cash Flow 2Q"/>
      <sheetName val="db_pl"/>
      <sheetName val="פרופורמה"/>
      <sheetName val="מחזור לפי חטיבות עברית"/>
      <sheetName val="מאזן עתונות"/>
      <sheetName val="רוו&quot;ה עתונות (2)"/>
      <sheetName val="רוו&quot;ה עתונות (3)"/>
      <sheetName val="פרופורמה עברית"/>
      <sheetName val="par"/>
      <sheetName val="db_eq"/>
      <sheetName val="db_cf"/>
      <sheetName val="db_balance"/>
      <sheetName val="רוו&quot;ה עתונות"/>
      <sheetName val="רוו&quot;ה עתונות עברית"/>
      <sheetName val="מאזן עתונות עברית"/>
      <sheetName val="רווח נרחב"/>
      <sheetName val="Norma8 Anterioara"/>
      <sheetName val="key"/>
      <sheetName val="Credite"/>
      <sheetName val="Atasate"/>
      <sheetName val="Restante"/>
      <sheetName val="Credite Restante"/>
      <sheetName val="Dobanzi Restante"/>
      <sheetName val="Coef. Serv.Datorie"/>
      <sheetName val="Neutilizat din linie"/>
      <sheetName val="Rapoarte Norma 8"/>
      <sheetName val="Pivot Provizioane"/>
      <sheetName val="Anexa nr. 2"/>
      <sheetName val="Provizioane Finale"/>
      <sheetName val="Pivotrestantieri"/>
      <sheetName val="אודי 6.02"/>
      <sheetName val="לימור"/>
      <sheetName val="בתיה-חתמים"/>
      <sheetName val="בתיה-שרותי בורסה"/>
      <sheetName val="פרוטים בתיה"/>
      <sheetName val="מאזן -אודי"/>
      <sheetName val="מאזן ברק"/>
      <sheetName val=" פקודות נוספות"/>
      <sheetName val="ביאורים -מאזן"/>
      <sheetName val="דוח רווח והפסד -ביאור"/>
      <sheetName val="פירוט להפרשות"/>
      <sheetName val="דוח מותאם"/>
      <sheetName val="מס השוואה חברה"/>
      <sheetName val="מס השוואה מאוחד"/>
      <sheetName val="הפרשה בספרים"/>
      <sheetName val="חשיפה כתיבת אופציות"/>
      <sheetName val="חישוב ריבית לקבל"/>
      <sheetName val="הסבר ריבית לקבל"/>
      <sheetName val="בדיקת עסקאות forward"/>
      <sheetName val="הפרדת ני&quot;ע סחירים"/>
      <sheetName val="ני&quot;ע סחירים"/>
      <sheetName val="לקוחות-אשראי"/>
      <sheetName val="פקדונות בגין פע' בשוק מעוף"/>
      <sheetName val="השקעה במוחזקות"/>
      <sheetName val="השקעה בחב אחרת"/>
      <sheetName val="פקדון לז&quot;א"/>
      <sheetName val="אשראי מתאגיד בנקאי"/>
      <sheetName val="הכ' מעמלות ומדמי הפצה"/>
      <sheetName val="אנליט י הנה&quot;כ"/>
      <sheetName val="הוצאות שכר"/>
      <sheetName val="עמלות מהכנסות ודמי הפצה"/>
      <sheetName val="עמלות בנק יהב"/>
      <sheetName val="עמלות ספנות מעו&quot;ף"/>
      <sheetName val="הכ' מעמלות 9.01"/>
      <sheetName val="הכנסות מעמלות 30.9.01"/>
      <sheetName val="ניע זרים אירופה"/>
      <sheetName val="1 Options1"/>
      <sheetName val="2 Options2"/>
      <sheetName val="3 ImpliedVolatility1"/>
      <sheetName val="4 ImpliedVolatility2"/>
      <sheetName val="5 PercentToTarget1"/>
      <sheetName val="6 PercentToTarget2"/>
      <sheetName val="7 Imply1"/>
      <sheetName val="8 Imply2"/>
      <sheetName val="9 BinomialTS"/>
      <sheetName val="10 TrinomialTS"/>
      <sheetName val="11 OptionsNLN"/>
      <sheetName val="12 EarlyExercise"/>
      <sheetName val="13 Barrier1"/>
      <sheetName val="14 Barrier2"/>
      <sheetName val="15 BasketOption"/>
      <sheetName val="16 BasketSim"/>
      <sheetName val="17 SpreadOption"/>
      <sheetName val="18 AsianA"/>
      <sheetName val="19 AsianB"/>
      <sheetName val="20 QuantoOption"/>
      <sheetName val="21 QuantoBarrier1"/>
      <sheetName val="22 QuantoAsianA"/>
      <sheetName val="23 QuantoAsianB"/>
      <sheetName val="24 BinCN"/>
      <sheetName val="25 BinAN"/>
      <sheetName val="26 Bin1CN"/>
      <sheetName val="27 Bin1AN"/>
      <sheetName val="28 Bin1CNCP"/>
      <sheetName val="29 Bin1ANCP"/>
      <sheetName val="30 Bin2CN"/>
      <sheetName val="31 Bin2AN"/>
      <sheetName val="32 Bin2CNCP"/>
      <sheetName val="33 Bond "/>
      <sheetName val="34 FRNote"/>
      <sheetName val="35 ConvBond"/>
      <sheetName val="36 BondOptBlk"/>
      <sheetName val="37 BondOptHW"/>
      <sheetName val="38 CapFloorBlk"/>
      <sheetName val="39 CapFloorHW"/>
      <sheetName val="40 SwaptionBlk"/>
      <sheetName val="41 SwaptionHW"/>
      <sheetName val="42 Eurodollar"/>
      <sheetName val="43 ESO1"/>
      <sheetName val="44 ESO2"/>
      <sheetName val="45 ESO3"/>
      <sheetName val="46 ESO4"/>
      <sheetName val="47 ESO5"/>
      <sheetName val="48 ESOVestTime"/>
      <sheetName val="49 ESO3Indexed"/>
      <sheetName val="50 ESO4Indexed"/>
      <sheetName val="51 ESO4ForwardStart"/>
      <sheetName val="52 HistoricVolatility"/>
      <sheetName val="53 GARCH"/>
      <sheetName val="54 VolatilityCone"/>
      <sheetName val="55 Correl"/>
      <sheetName val="56 CorrelEWMA"/>
      <sheetName val="57 CorrelStambaugh"/>
      <sheetName val="58 CoVar"/>
      <sheetName val="59 CovarEWMA"/>
      <sheetName val="60 CorrToCovar"/>
      <sheetName val="61 CovarToCorr"/>
      <sheetName val="62 OEWMA1"/>
      <sheetName val="63 OEWMA2"/>
      <sheetName val="64 OGARCH1"/>
      <sheetName val="65 OGARCH2"/>
      <sheetName val="66 PriceDist"/>
      <sheetName val="67 AutoCorrel"/>
      <sheetName val="68  ProbAtEnd"/>
      <sheetName val="69 SpotAtEnd"/>
      <sheetName val="70 ProbAnyTime1"/>
      <sheetName val="71 ProbAnyTime1T"/>
      <sheetName val="72 SpotAnyTime"/>
      <sheetName val="73 ProbAnyTime2"/>
      <sheetName val="74 ProbAnyTime2T"/>
      <sheetName val="75 ProbDist"/>
      <sheetName val="76 Monte Carlo"/>
      <sheetName val="77 Hedge"/>
      <sheetName val="78 HedgeOptimize"/>
      <sheetName val="79 PortInsure"/>
      <sheetName val="80 PLExpiry"/>
      <sheetName val="81 PLIfClose"/>
      <sheetName val="82 PLUnderlying"/>
      <sheetName val="83 FuturesPrice"/>
      <sheetName val="84 FuturesConVal"/>
      <sheetName val="85 VarianceSwap1"/>
      <sheetName val="86 VarianceSwap2"/>
      <sheetName val="87 VaRLinear"/>
      <sheetName val="88 VaR Simulation"/>
      <sheetName val="89 CashFlowMap"/>
      <sheetName val="90 RebaseVols"/>
      <sheetName val="91 RebaseCorrel"/>
      <sheetName val="92 Beta"/>
      <sheetName val="93 RSquared"/>
      <sheetName val="94 PortfolioVol"/>
      <sheetName val="YahooFormatString"/>
      <sheetName val="95 PortfolioStats"/>
      <sheetName val="96 StyleAnalysis"/>
      <sheetName val="97 Drawdown"/>
      <sheetName val="98 PCA"/>
      <sheetName val="99 PCAFromCovar"/>
      <sheetName val="100 PCAToCovar"/>
      <sheetName val="101 PCAFactorScores"/>
      <sheetName val="102 PCAPortVols"/>
      <sheetName val="103 PCAAssetVols"/>
      <sheetName val="104 PortAggregate"/>
      <sheetName val="105 PCAPortAggregate"/>
      <sheetName val="106 ImpliedReturns"/>
      <sheetName val="107 ImpliedBetas"/>
      <sheetName val="108 BlackLitterman"/>
      <sheetName val="109 OptimalPortfolio"/>
      <sheetName val="110 EfficientFrontier"/>
      <sheetName val="111 Portfolio Simulation"/>
      <sheetName val="112 Retirement Planning"/>
      <sheetName val="113 YahooQuotes"/>
      <sheetName val="114 GetQuotes"/>
      <sheetName val="115 MFQuotes"/>
      <sheetName val="116 OXQuotes"/>
      <sheetName val="117 ESQuotes"/>
      <sheetName val="118 SWQuotes"/>
      <sheetName val="119 BSQuotes"/>
      <sheetName val="120 NQQuotes"/>
      <sheetName val="121 AMQuotes"/>
      <sheetName val="122 TDQuotes"/>
      <sheetName val="123A OptionChains"/>
      <sheetName val="123B OptionChains"/>
      <sheetName val="124 Price History Toolbar"/>
      <sheetName val="125 PriceHistory"/>
      <sheetName val="126 RateCon"/>
      <sheetName val="127 ForwardRate"/>
      <sheetName val="128 ZeroRate"/>
      <sheetName val="129 DivCon"/>
      <sheetName val="130 DivAdjustVol"/>
      <sheetName val="131 DivAdjustVolTS"/>
      <sheetName val="132 PriceMatrix"/>
      <sheetName val="133 CheckPD"/>
      <sheetName val="133 CheckPSD"/>
      <sheetName val="135 CorrelSim"/>
      <sheetName val="PL"/>
      <sheetName val="WP BS"/>
      <sheetName val="financial ratio"/>
      <sheetName val="FixAssets300604"/>
      <sheetName val="historic financial reports"/>
      <sheetName val="kakash"/>
      <sheetName val="P&amp;L Annual"/>
      <sheetName val="HC"/>
      <sheetName val="HCTCost"/>
      <sheetName val="Sales_Forecast"/>
      <sheetName val="Sales_Forecast0310"/>
      <sheetName val="Current+UEGG"/>
      <sheetName val="Cash Cow"/>
      <sheetName val="Preservation"/>
      <sheetName val="Min EGG"/>
      <sheetName val="EGG"/>
      <sheetName val="EGG all the way"/>
      <sheetName val="EGG all the way0310"/>
      <sheetName val="2004 numbers"/>
      <sheetName val="Revenue calc."/>
      <sheetName val="Europe pipeline"/>
      <sheetName val="US pipeline"/>
      <sheetName val="Monthly report"/>
      <sheetName val="budget DB"/>
      <sheetName val="Monthly+VAT"/>
      <sheetName val="Report"/>
      <sheetName val="Open P.O (NIS)"/>
      <sheetName val="Reability (NIS)"/>
      <sheetName val="Reability (USD)"/>
      <sheetName val="INC (USD)"/>
      <sheetName val="EXR"/>
      <sheetName val="מקרקעין ור&quot;ק"/>
      <sheetName val="חדש"/>
      <sheetName val="פרמטרים"/>
      <sheetName val="מ&quot;ה"/>
      <sheetName val="דיירים ולקוחות"/>
      <sheetName val="מקרו הדפסה"/>
      <sheetName val="Module4"/>
      <sheetName val="Module5"/>
      <sheetName val="Module6"/>
      <sheetName val="Module7"/>
      <sheetName val="Module8"/>
      <sheetName val="Module9"/>
      <sheetName val="2006 Q1 - Forecast"/>
      <sheetName val="TechnoCalculationsByValue"/>
      <sheetName val="TechnoCalculationsByVolume"/>
      <sheetName val="TechnoSummeryByValue"/>
      <sheetName val="TechnoSummeryByVolume"/>
      <sheetName val="CumLastYear"/>
      <sheetName val="SumAll"/>
      <sheetName val="Techno"/>
      <sheetName val="Kids"/>
      <sheetName val="Shelves"/>
      <sheetName val="Storage"/>
      <sheetName val="Food containers"/>
      <sheetName val="Gardening"/>
      <sheetName val="SummeryByValue"/>
      <sheetName val="CalculationsByValue"/>
      <sheetName val="CalculationsByVolume"/>
      <sheetName val="SummeryByVolume"/>
      <sheetName val="Chart"/>
      <sheetName val="cov"/>
      <sheetName val="act.vs.bud."/>
      <sheetName val="P&amp;L - Quarterly(USD)"/>
      <sheetName val="P&amp;L - Quarterly(%)"/>
      <sheetName val="CF Report"/>
      <sheetName val="Bookings Report - Y2003"/>
      <sheetName val=" Backlog"/>
      <sheetName val="DSO .Ch "/>
      <sheetName val="HC-2003"/>
      <sheetName val="Pres1"/>
      <sheetName val="PresA"/>
      <sheetName val="Pres2"/>
      <sheetName val="Ass"/>
      <sheetName val="P&amp;L(BEF)"/>
      <sheetName val="P&amp;L(USD)"/>
      <sheetName val="Hct"/>
      <sheetName val="CS(Rev)+Costs"/>
      <sheetName val="Issues"/>
      <sheetName val="CapInv"/>
      <sheetName val="Comp"/>
      <sheetName val="RevTr"/>
      <sheetName val="מהותיות"/>
      <sheetName val="סקירת הוצ' מימון"/>
      <sheetName val="הפרשי סקירה"/>
      <sheetName val="ממו  "/>
      <sheetName val="סקירה אנליטית מאזן "/>
      <sheetName val="סקירה אנליטית רוו&quot;ה "/>
      <sheetName val="מזומנים ופקדונות- A"/>
      <sheetName val="חייבים וזכאים B"/>
      <sheetName val="מלאי בניינים C "/>
      <sheetName val="לקוחות D  "/>
      <sheetName val="נדלן להשקעהE"/>
      <sheetName val="הלוואות F"/>
      <sheetName val="אגרות חוב (F-1)"/>
      <sheetName val="אגח נכסים פיננסים F-2"/>
      <sheetName val="מ.ב לאג&quot;ח"/>
      <sheetName val="מקדמות מלקוחות-G"/>
      <sheetName val="הכנסות מימון H"/>
      <sheetName val="היוון מימון J"/>
      <sheetName val="הוצאות מימון J"/>
      <sheetName val="הכנסות K"/>
      <sheetName val="פרוטוקולים "/>
      <sheetName val="מכתבי עו&quot;ד "/>
      <sheetName val="M"/>
      <sheetName val="אשראי"/>
      <sheetName val="ז&quot;א"/>
      <sheetName val="התח' לז&quot;א"/>
      <sheetName val="עלות המכר"/>
      <sheetName val="מכירה ושיווק"/>
      <sheetName val="אחרות"/>
      <sheetName val="פנוי"/>
      <sheetName val="פריסה אופן פורמט 3.02- חדש"/>
      <sheetName val="Detailed"/>
      <sheetName val="At a Glance"/>
      <sheetName val="Financial Graph"/>
      <sheetName val="COMMISSION1"/>
      <sheetName val="MANUFACTURING "/>
      <sheetName val="CS EF&amp;I"/>
      <sheetName val="CBU "/>
      <sheetName val="R&amp;D PROJ."/>
      <sheetName val="MKTG"/>
      <sheetName val="MANP"/>
      <sheetName val="ACCRUALS"/>
      <sheetName val="RBU"/>
      <sheetName val="Project"/>
      <sheetName val="major cust."/>
      <sheetName val="רו&quot;ח"/>
      <sheetName val="G_A"/>
      <sheetName val="EWP"/>
      <sheetName val="capital adequacy (Exim) (2)"/>
      <sheetName val="Note 1 - Background"/>
      <sheetName val="Note 5 - Disponibiliati"/>
      <sheetName val="Note 6 - Deposits at banks"/>
      <sheetName val="Note 7 - Accounts with the NBR"/>
      <sheetName val="Note 8 - Certificate de trez"/>
      <sheetName val="Note 10 - Credite"/>
      <sheetName val="Credite banci surse KFW&amp;BIR"/>
      <sheetName val="Note 10 -  credite pe sectoare"/>
      <sheetName val="Nota alte angajamente"/>
      <sheetName val="Note 11 - Investitii de capital"/>
      <sheetName val="Note 14 - Depozite la vedere"/>
      <sheetName val="Note 15 - DEpozite la termen"/>
      <sheetName val="Note 16 - Imprumuturi pe TL"/>
      <sheetName val="Note 20 - Share capital"/>
      <sheetName val="Nota alte angajamente (2)"/>
      <sheetName val="Infl"/>
      <sheetName val="Infl (2)"/>
      <sheetName val="Note 22- Venituri de dob"/>
      <sheetName val="Note 23 - Interest expense (2)"/>
      <sheetName val="Note 24 - Provizioane credite"/>
      <sheetName val="EWP 2001 (2)"/>
      <sheetName val="Note 26 - Non-interest expe (2)"/>
      <sheetName val="טבלת מדדים"/>
      <sheetName val="גיול לקוחות"/>
      <sheetName val="לקוחות לאחר תאריך המאזן"/>
      <sheetName val="אישורי יתרה מלקוחות"/>
      <sheetName val="MEMO מסכם"/>
      <sheetName val="עתודה למס"/>
      <sheetName val="בקרה"/>
      <sheetName val="Con. Cash Flow"/>
      <sheetName val="Cons. Finc. Data"/>
      <sheetName val="Inc."/>
      <sheetName val="Singapore"/>
      <sheetName val="LHE"/>
      <sheetName val="דפי בנק"/>
      <sheetName val="שערי חליפין"/>
      <sheetName val="בדיקת יתרות בנקים"/>
      <sheetName val="HR - list of employees"/>
      <sheetName val="עוש K"/>
      <sheetName val="AU329 Guidance"/>
      <sheetName val="Overview"/>
      <sheetName val="Drop Down"/>
      <sheetName val="Template Calculation Sheet"/>
      <sheetName val="Guide Card"/>
      <sheetName val="Using this Template"/>
      <sheetName val="Analytics Summary"/>
      <sheetName val="Cover Sheet"/>
      <sheetName val="Trial Balance 043001"/>
      <sheetName val="Bal Sheet 043001"/>
      <sheetName val="Inc Stmt 0401"/>
      <sheetName val="USA Departmental"/>
      <sheetName val="Apr01 Departmental IncStmt"/>
      <sheetName val="IC Payable"/>
      <sheetName val="0401GL"/>
      <sheetName val="AP Summary @ 043001"/>
      <sheetName val="Loan Master - BS loans"/>
      <sheetName val="Loan Master - x-bil loans"/>
      <sheetName val="%"/>
      <sheetName val="PBC Credite"/>
      <sheetName val="selectie revizie totaluri"/>
      <sheetName val="selectie sucursale"/>
      <sheetName val="cred indiv selectate"/>
      <sheetName val="הפרשי בקורת"/>
      <sheetName val="השלמות "/>
      <sheetName val="סקירה אנליטית מאזן A-1"/>
      <sheetName val="סקירה אנליטית רוו&quot;ה A-2"/>
      <sheetName val="חייבים B"/>
      <sheetName val="זכאים C"/>
      <sheetName val="מזומנים ופקדונות D"/>
      <sheetName val="מלאי בניינים E"/>
      <sheetName val="מלאי בניינים E-1"/>
      <sheetName val="בדיקת סבירות מימון G"/>
      <sheetName val="הוצאות מימון G"/>
      <sheetName val="הפרשות H"/>
      <sheetName val="נדלן להשקעהI"/>
      <sheetName val="לקוחות J"/>
      <sheetName val="היוון מימון K"/>
      <sheetName val="הכנסות L"/>
      <sheetName val="מקדמות מלקוחות M"/>
      <sheetName val="ר&quot;ק N"/>
      <sheetName val="הטבות לעובדים O"/>
      <sheetName val="הנה&quot;כ P"/>
      <sheetName val="השקעה בבנות Q"/>
      <sheetName val="ביאור מכשירים פיננסיים"/>
      <sheetName val="פרוטוקולים"/>
      <sheetName val="מכתבי עו&quot;ד"/>
      <sheetName val="השקעה בבנות"/>
      <sheetName val="תיקון נכיון אגח 30.09.09"/>
      <sheetName val="סיכום כניסה לסקירה"/>
      <sheetName val="פ.נ. מאזן"/>
      <sheetName val="נקודות שעלו בסקירה"/>
      <sheetName val="נקודות לסקירה"/>
      <sheetName val="השקעה בבנות1"/>
      <sheetName val="מאזן בוחן 6.09"/>
      <sheetName val="מאזן בוחן 3.09 "/>
      <sheetName val="אגרות חוב"/>
      <sheetName val="הישוב היוונים"/>
      <sheetName val="בנין- סוכנויות בטוח"/>
      <sheetName val="prepaid expense12.04"/>
      <sheetName val="הוצ' לשלם12.04"/>
      <sheetName val="כרטסת רכיבים מופ 12.04"/>
      <sheetName val="הפרשה לחופשה"/>
      <sheetName val="אסף"/>
      <sheetName val="יואב"/>
      <sheetName val="טומי"/>
      <sheetName val="אולג"/>
      <sheetName val="לירון"/>
      <sheetName val="אריה"/>
      <sheetName val="גמלי"/>
      <sheetName val="ROW"/>
      <sheetName val="ROW-Abroad"/>
      <sheetName val="טל שרון"/>
      <sheetName val="סיכום"/>
      <sheetName val="ניתוח מלאי ל-30.9.02"/>
      <sheetName val="31.12.01"/>
      <sheetName val="30.9.02"/>
      <sheetName val="חברות מוחזקות"/>
      <sheetName val="מידע נומינלי"/>
      <sheetName val="דוח על שינויים בהון"/>
      <sheetName val="גליון עזר"/>
      <sheetName val="sample"/>
      <sheetName val="Analiza specifica"/>
      <sheetName val="Extrapolation"/>
      <sheetName val="FEX"/>
      <sheetName val="פחת בית אפריקה"/>
      <sheetName val="רווח הון 9.2001"/>
      <sheetName val="באור חברה"/>
      <sheetName val="Company Data"/>
      <sheetName val="Historical IS"/>
      <sheetName val="Historical BS"/>
      <sheetName val="CAPM"/>
      <sheetName val="Projections "/>
      <sheetName val="company"/>
      <sheetName val="Customer base-dcf"/>
      <sheetName val="Nuahuf option"/>
      <sheetName val="Telsys option"/>
      <sheetName val="workforce"/>
      <sheetName val="Charges"/>
      <sheetName val="CapTable"/>
      <sheetName val="Table"/>
      <sheetName val="PieChart"/>
      <sheetName val="Menu"/>
      <sheetName val="Menu Master"/>
      <sheetName val="Targeted Testing Master"/>
      <sheetName val="Targeted Testing-1"/>
      <sheetName val="Non-Statistical Sampling Master"/>
      <sheetName val="Non-Statistical Sampling-1"/>
      <sheetName val="Accept Reject Master"/>
      <sheetName val="AR Confirmation Log Master"/>
      <sheetName val="Fixed Asset Additions Master"/>
      <sheetName val="Fixed Asset Disposals Master"/>
      <sheetName val="Unrecord Liab - Pd Inv Master"/>
      <sheetName val="Unrecord Liab - Unpd Inv Master"/>
      <sheetName val="Testing Detail Master"/>
      <sheetName val="First Sample Results Master"/>
      <sheetName val="Global Data"/>
      <sheetName val="draft"/>
      <sheetName val="Ex. 2.3"/>
      <sheetName val="draft2"/>
      <sheetName val="Ex 4.4"/>
      <sheetName val="Ex. 4.6a"/>
      <sheetName val="Ex. 4.10"/>
      <sheetName val="Exhibit 7a"/>
      <sheetName val="Raw"/>
      <sheetName val="RawG&amp;A"/>
      <sheetName val="RawS&amp;M"/>
      <sheetName val="Fcst"/>
      <sheetName val="HC and Salary"/>
      <sheetName val="Inventories"/>
      <sheetName val="Margins"/>
      <sheetName val="Short Shipments"/>
      <sheetName val="RevEmp"/>
      <sheetName val="PD"/>
      <sheetName val="Asmp"/>
      <sheetName val="Justification"/>
      <sheetName val="GP1"/>
      <sheetName val="GP23"/>
      <sheetName val="GP15"/>
      <sheetName val="B1"/>
      <sheetName val="B23"/>
      <sheetName val="B15"/>
      <sheetName val="I1"/>
      <sheetName val="I23"/>
      <sheetName val="I15"/>
      <sheetName val="BL1"/>
      <sheetName val="BL23"/>
      <sheetName val="BL15"/>
      <sheetName val="CF1"/>
      <sheetName val="CF23"/>
      <sheetName val="CF15"/>
      <sheetName val="BE"/>
      <sheetName val="Sens"/>
      <sheetName val="PF"/>
      <sheetName val="Master"/>
      <sheetName val="צ'קליסט"/>
      <sheetName val="יתרות בנק"/>
      <sheetName val="שקל&quot;פ"/>
      <sheetName val="יחוס אמריקה"/>
      <sheetName val="מראש"/>
      <sheetName val="ייחוס עלויות"/>
      <sheetName val="חו&quot;ז מס&quot;ה"/>
      <sheetName val="רשימת יועצים ארה&quot;ב 2006"/>
      <sheetName val="AYSONU"/>
      <sheetName val="Sit Radware 07 00 Version 16 08"/>
      <sheetName val="Invoice"/>
      <sheetName val="Product"/>
      <sheetName val="Revenue Details"/>
      <sheetName val="DCF Model"/>
      <sheetName val="CS Analysis"/>
      <sheetName val="Projections 1"/>
      <sheetName val="Projections 2"/>
      <sheetName val="Book Depr."/>
      <sheetName val="Working Cap."/>
      <sheetName val="Tax Calculation"/>
      <sheetName val="FMV Bal. Sh."/>
      <sheetName val="Print Page"/>
      <sheetName val="General Inputs"/>
      <sheetName val="Co. Data"/>
      <sheetName val="MonthLastYear"/>
      <sheetName val="MonthThisYear"/>
      <sheetName val="CumThisYear"/>
      <sheetName val="Summery"/>
      <sheetName val="Operations"/>
      <sheetName val="Equity (yr)"/>
      <sheetName val="Equity (Qtr)"/>
      <sheetName val="Cash Flows"/>
      <sheetName val="Cash flows(Euro currency)"/>
      <sheetName val="Cash flows(Euro USD)"/>
      <sheetName val="Effect of Exchange on Cash"/>
      <sheetName val="Cash flow (consol)"/>
      <sheetName val="Note 2"/>
      <sheetName val="Note 2a"/>
      <sheetName val="Note 2b"/>
      <sheetName val="Note 3a"/>
      <sheetName val="Note 3b"/>
      <sheetName val="Note 3c"/>
      <sheetName val="Note 4 (2)"/>
      <sheetName val="Note 5"/>
      <sheetName val="Note 6"/>
      <sheetName val="Note 7 "/>
      <sheetName val="Note 7 a"/>
      <sheetName val="Note 8"/>
      <sheetName val="Note 8a"/>
      <sheetName val="Note 8b"/>
      <sheetName val="Note 8c"/>
      <sheetName val="Note 8d"/>
      <sheetName val="Note 9"/>
      <sheetName val="Note 12"/>
      <sheetName val="Stock price"/>
      <sheetName val="Fin Data"/>
      <sheetName val="Equity (yr) (000)"/>
      <sheetName val="Note 1"/>
      <sheetName val="Note 1a"/>
      <sheetName val="Note 2c"/>
      <sheetName val="Note 4a"/>
      <sheetName val="Note 4b"/>
      <sheetName val="Note 4c"/>
      <sheetName val="Note 7"/>
      <sheetName val="Note 10"/>
      <sheetName val="Note 10a"/>
      <sheetName val="Note 10aa"/>
      <sheetName val="Note 10b"/>
      <sheetName val="Note 10d"/>
      <sheetName val="Note 10e"/>
      <sheetName val="Note 14"/>
      <sheetName val="Note 14 (2)"/>
      <sheetName val="SchII"/>
      <sheetName val="Qtr 2002"/>
      <sheetName val="Qtr 2001"/>
      <sheetName val="אקטיב"/>
      <sheetName val="פאסיב"/>
      <sheetName val="רוו&quot;ה"/>
      <sheetName val="השקעות-אקויטי"/>
      <sheetName val="השקעות-עלות"/>
      <sheetName val="מ&quot;ה -גדעון"/>
      <sheetName val="נספח-מס"/>
      <sheetName val="השק' בשוקי הון"/>
      <sheetName val="ביאורים 2012"/>
      <sheetName val="ביאורים 2011"/>
      <sheetName val="Harkava"/>
      <sheetName val="פרק ד"/>
      <sheetName val="TB 06.14"/>
      <sheetName val="תזרים 1-12.2013"/>
      <sheetName val="סבירות מימון Q3.2013"/>
      <sheetName val="currency"/>
      <sheetName val="הכנסות לקבל מדען"/>
      <sheetName val="העמסה"/>
      <sheetName val="התאמת שכר"/>
      <sheetName val="שיקים לפרעון"/>
      <sheetName val="יורקוויל"/>
      <sheetName val="טיפול בקרן הון"/>
      <sheetName val="יתרת ני&quot;ע-שווי הוגן"/>
      <sheetName val="מימושי אופציות-עובדים"/>
      <sheetName val="מימוש אופציות-ציבור"/>
      <sheetName val="סקירה אנליטית Q3"/>
      <sheetName val="מאזן בוחן מעודכן"/>
      <sheetName val="מדען לקבל"/>
      <sheetName val="עובדים ומוסדות"/>
      <sheetName val="תחשיב הנפקה "/>
      <sheetName val="רווח מרכישה עצמית "/>
      <sheetName val="פ.נוספות-הון"/>
      <sheetName val="פחת 2009"/>
      <sheetName val="חלוקת תמורת הנפקה"/>
      <sheetName val="סקירה אנליטית מאזן"/>
      <sheetName val="סקירה אנליטית רווה"/>
      <sheetName val="אנליטית רווה מפורט"/>
      <sheetName val="הכנס. הוצ מימון"/>
      <sheetName val="ויזה"/>
      <sheetName val="הנפקה"/>
      <sheetName val="FP7"/>
      <sheetName val="מעגל אופציות"/>
      <sheetName val="Optins smmary"/>
      <sheetName val="Q1 2006"/>
      <sheetName val="Q1 2007 Ltd"/>
      <sheetName val="INC Q1 2007"/>
      <sheetName val="התאמה למס"/>
      <sheetName val="מאזניים"/>
      <sheetName val="חברות כלולות"/>
      <sheetName val="לוח סילוקין"/>
      <sheetName val="דוח מס משוער 1999"/>
      <sheetName val="ריבית ודיב' למס"/>
      <sheetName val="רבית גדעון "/>
      <sheetName val="Israel 99 ver1"/>
      <sheetName val="דו&quot;ח התאמה למס"/>
      <sheetName val="סעיף 20א מ&quot;ה"/>
      <sheetName val="נסיעות לחו&quot;ל "/>
      <sheetName val="TB Ltd"/>
      <sheetName val="פקודות נוספות Ltd"/>
      <sheetName val="TB Inc"/>
      <sheetName val="פקודות נוספות Inc"/>
      <sheetName val="ניירות ערך"/>
      <sheetName val="INC LEDGER"/>
      <sheetName val="Inter Company"/>
      <sheetName val="Ltd Reports"/>
      <sheetName val="תזרים מזומנים מאוחד"/>
      <sheetName val="הלוואת גישור"/>
      <sheetName val="Aloc. Q1-UK (2)"/>
      <sheetName val="UK Codes"/>
      <sheetName val="TB-UK"/>
      <sheetName val="Aloc. Q1-UK"/>
      <sheetName val="B. Sh. UK"/>
      <sheetName val="F.S. UK"/>
      <sheetName val="US Codes"/>
      <sheetName val="us-TB"/>
      <sheetName val="Aloc. Q1-US"/>
      <sheetName val="B. Sh. US"/>
      <sheetName val="Tazrim"/>
      <sheetName val="F.S. US-Consolidated"/>
      <sheetName val="TB_Isr"/>
      <sheetName val="B. sh. ISR"/>
      <sheetName val="aloq-10-03"/>
      <sheetName val="F.S. Isr."/>
      <sheetName val="Isr. P&amp;L breakdown"/>
      <sheetName val="CASH FLOW REPORT"/>
      <sheetName val="Q3-03  BvA Cons.-to be updated"/>
      <sheetName val="Q4-03  Budget Vs. Actual Israel"/>
      <sheetName val="Q4-03  Budget Vs. Actual US"/>
      <sheetName val="Q4-03  Budget Vs. Actual UK"/>
      <sheetName val="Q2-03  BvA Cons.  "/>
      <sheetName val="Q2-03 BvA Isr."/>
      <sheetName val="Q2-03 BvA US"/>
      <sheetName val="Q2-03 BvA Europe"/>
      <sheetName val="Amir Dori"/>
      <sheetName val="Amit Levin"/>
      <sheetName val="Arie Katan"/>
      <sheetName val="Avi Cahlon"/>
      <sheetName val="Daniel Sas"/>
      <sheetName val="David Peleg"/>
      <sheetName val="Eitan Mizrahi"/>
      <sheetName val="Eyal Gutman"/>
      <sheetName val="Hannan Uliel"/>
      <sheetName val="Kobi Levi"/>
      <sheetName val="Liat Hemi"/>
      <sheetName val="Moshe Olshevsky"/>
      <sheetName val="Niv Michaeli"/>
      <sheetName val="Noa Zaslavski"/>
      <sheetName val="Oren Markovitz"/>
      <sheetName val="Rafi Ben-Ami"/>
      <sheetName val="Roy Margolin"/>
      <sheetName val="Sergei Magas"/>
      <sheetName val="Sergei B"/>
      <sheetName val="Shira Keisari"/>
      <sheetName val="Tal Ninyo"/>
      <sheetName val="Viki Zimmer"/>
      <sheetName val="Yifat Evashkovsky"/>
      <sheetName val="Yossi Sabo"/>
      <sheetName val="Zeev Noyman"/>
      <sheetName val="2007 Budget"/>
      <sheetName val="2007 Quarters"/>
      <sheetName val="5 Year Quarters"/>
      <sheetName val="P&amp;L - Quarters"/>
      <sheetName val="P&amp;L - years"/>
      <sheetName val="Cash Flow m"/>
      <sheetName val="new budget"/>
      <sheetName val="Fixed expenses"/>
      <sheetName val="old manpower"/>
      <sheetName val=" manpower 2004"/>
      <sheetName val="Budget WC"/>
      <sheetName val="Revenue WC"/>
      <sheetName val="revenues Italy"/>
      <sheetName val="AR 18.04.04"/>
      <sheetName val="Marketing expenses"/>
      <sheetName val="MP Cost "/>
      <sheetName val="P&amp;L BUDGET"/>
      <sheetName val="00-03 Level 0"/>
      <sheetName val=" Accumulated Budget "/>
      <sheetName val="BVA last month"/>
      <sheetName val="Budget Total"/>
      <sheetName val="דו&quot;ח התאמה (2)"/>
      <sheetName val="תאום אינפלציוני"/>
      <sheetName val="נתונים הסטורים"/>
      <sheetName val="הדפסה"/>
      <sheetName val="בניה+קרן לשימור"/>
      <sheetName val="בניה"/>
      <sheetName val="פחת"/>
      <sheetName val="חישובי מס"/>
      <sheetName val="נתוחי רגישות חדש"/>
      <sheetName val="ניתוחי רגישות"/>
      <sheetName val="יזם +קרן לשימור"/>
      <sheetName val="פחת יזם"/>
      <sheetName val="מימון יזם"/>
      <sheetName val="חישובי מס יזם"/>
      <sheetName val="2004 - printing"/>
      <sheetName val="NSLBO.LBI"/>
      <sheetName val="סייג מסים+מס ביתר"/>
      <sheetName val="פרופורמת מס אלפא"/>
      <sheetName val="פרופורמת מס מדריכי פנאי"/>
      <sheetName val=" עודפות"/>
      <sheetName val="חוז מס "/>
      <sheetName val="ניתוח המיסים"/>
      <sheetName val="תעודה ב-הפסד הון"/>
      <sheetName val="תשובות לשאלות שלי"/>
      <sheetName val="כיבודים"/>
      <sheetName val="חישוב זקיפה-רכבים"/>
      <sheetName val="MAPS"/>
      <sheetName val="עודפות  והו&quot;צ לא מותרות"/>
      <sheetName val="שקף לדירקטוריון"/>
      <sheetName val="רווח מני&quot;ע"/>
      <sheetName val="סבירות מימון 12.05"/>
      <sheetName val="איחוד (המשך)"/>
      <sheetName val="מטריצת חוזים"/>
      <sheetName val="הוצ אחרות הכנסות אחרות"/>
      <sheetName val="גוטקס"/>
      <sheetName val="אקויטי"/>
      <sheetName val="רכוש אחר מאוחד"/>
      <sheetName val="דרך ארץ"/>
      <sheetName val="קרן הון ארה&quot;ב"/>
      <sheetName val="פירוטיםלתזרים"/>
      <sheetName val="חייבים לזא מאוחד"/>
      <sheetName val="יתרות חובה ג"/>
      <sheetName val="זכאים מאוחד"/>
      <sheetName val="חייבים מאוחד "/>
      <sheetName val="מס תאורטי החזקות בנ&quot;ל 12.05"/>
      <sheetName val="שווי שוק"/>
      <sheetName val="מודול3"/>
      <sheetName val="מודול4"/>
      <sheetName val="השקעה במפל"/>
      <sheetName val="השקעה במלונות"/>
      <sheetName val="עסקת פינה-(אפ&quot;י אנרגיה)"/>
      <sheetName val="ריבית  אנרגיה"/>
      <sheetName val="אפ&quot;י אנרגיה"/>
      <sheetName val="תכנון מס אפטק"/>
      <sheetName val="העברת השקעות לאפי"/>
      <sheetName val="מסים אנרגיה"/>
      <sheetName val="אפטק"/>
      <sheetName val="רווח נומינלי סחר"/>
      <sheetName val="מקדמה מ&quot;ה 2"/>
      <sheetName val=" מקדמה מ&quot;ה 1"/>
      <sheetName val="אלון הפרש מקורי - מותאם"/>
      <sheetName val="דוח שינויים בהון"/>
      <sheetName val="דוח מס"/>
      <sheetName val="דוח "/>
      <sheetName val="מדד ונתונים"/>
      <sheetName val="דוח מתכונת הגשה"/>
      <sheetName val="הלוואות זמן ארוך"/>
      <sheetName val="השקעה באחרות"/>
      <sheetName val="צעדים"/>
      <sheetName val="תאומים - ני&quot;ע"/>
      <sheetName val="חו&quot;זים בין חברתיים"/>
      <sheetName val="סקירת רווח והפסד"/>
      <sheetName val="תזרים וסבירויות"/>
      <sheetName val="השפעת מכירה"/>
      <sheetName val="רווח ריאלי ניי&quot;ע"/>
      <sheetName val="התאמה לשוב"/>
      <sheetName val="מימוש שו&quot;ב"/>
      <sheetName val="ערבויות"/>
      <sheetName val="חומר לעריכה"/>
      <sheetName val="מודול-אקוויטי"/>
      <sheetName val="מודול-חישובים"/>
      <sheetName val="מודול-הדפסת דוח להגשה"/>
      <sheetName val="מודול-מתכונת הגשה"/>
      <sheetName val="קליטה"/>
      <sheetName val="לוינשטיין"/>
      <sheetName val="הלו' ז&quot;ק לוינשטיין"/>
      <sheetName val="עסקאות משותפות"/>
      <sheetName val="עסקאות מתחם עץ לבוד"/>
      <sheetName val="תקן 2-סביוני ים"/>
      <sheetName val="סביוני ים 12.01"/>
      <sheetName val="ס.ים - העמסות"/>
      <sheetName val="הלוואות ז&quot;ק אפריקה"/>
      <sheetName val="בית אפריקה"/>
      <sheetName val="בטוחות"/>
      <sheetName val="פק&quot;פ"/>
      <sheetName val="הפרשה לביקורת"/>
      <sheetName val="היקפי הלוואות"/>
      <sheetName val="אקויטי 12.00"/>
      <sheetName val="תזרים למאוחד"/>
      <sheetName val="גולמי מגורים"/>
      <sheetName val="באור הלו' ז&quot;א"/>
      <sheetName val="פרוטים למאוחד"/>
      <sheetName val="רבית לשלם"/>
      <sheetName val="מגזר"/>
      <sheetName val="דמי ניהול 9.01"/>
      <sheetName val="מוסך דן"/>
      <sheetName val="בסיסי הצמדה"/>
      <sheetName val="השקעה נומינלי"/>
      <sheetName val="אקויטי נומינלי12.01"/>
      <sheetName val="פקודות יומן"/>
      <sheetName val="אחזקה"/>
      <sheetName val="דוח דירק"/>
      <sheetName val="מימון אפ&quot;י"/>
      <sheetName val="נובמבר 2002"/>
      <sheetName val="מיון שכ&quot;ע למדען"/>
      <sheetName val="השקעות לז.ק."/>
      <sheetName val="Inter"/>
      <sheetName val="חייבים F"/>
      <sheetName val="חייבים לז.א."/>
      <sheetName val="מיסים נדחים 12.04"/>
      <sheetName val="מלאי- MEMO"/>
      <sheetName val="מלאי I"/>
      <sheetName val="מסלקה"/>
      <sheetName val="זכאים P"/>
      <sheetName val="פיצויים R"/>
      <sheetName val="הון עצמי W"/>
      <sheetName val="מכירות (2)"/>
      <sheetName val="sales "/>
      <sheetName val="pivot sales"/>
      <sheetName val="G&amp;A "/>
      <sheetName val="pivot הנה&quot;כ"/>
      <sheetName val="ניי&quot;ע"/>
      <sheetName val="ספטמבר 03"/>
      <sheetName val="דוח מתכונת הגשה (2)"/>
      <sheetName val="9_00 סקירה רבעונית"/>
      <sheetName val="HAZ_HON"/>
      <sheetName val="HAZ_HON.xls"/>
      <sheetName val="HAZ_בטוחות"/>
      <sheetName val="HAZ_בטוחות.xls"/>
      <sheetName val="HAZ_%D7%91%D7%98%D7%95%D7%97%D7"/>
      <sheetName val="גמורים"/>
      <sheetName val="חובות"/>
      <sheetName val="שוכרים"/>
      <sheetName val="ביצוע %"/>
      <sheetName val="dep check"/>
      <sheetName val="company report"/>
      <sheetName val="firm value"/>
      <sheetName val="מאזן מותאם"/>
      <sheetName val="מאזן נומינלי"/>
      <sheetName val="דוח תזרים - מותאם (ני&quot;ע)"/>
      <sheetName val="דוח רווח והפסד"/>
      <sheetName val="דוח תזרים לשלשה חודשים"/>
      <sheetName val="הרכבה -INC"/>
      <sheetName val="financials INC"/>
      <sheetName val="consultant"/>
      <sheetName val="רו&quot;ה"/>
      <sheetName val="הנחות-רו&quot;ה"/>
      <sheetName val="פחת בספרים"/>
      <sheetName val="מודל DCF"/>
      <sheetName val="יחסים"/>
      <sheetName val="מתחרות"/>
      <sheetName val="Revenues model"/>
      <sheetName val="calculation "/>
      <sheetName val="Atlas Business 2006-2010V1"/>
      <sheetName val="1392ד מנוכה"/>
      <sheetName val="1392ד לא מנוכה"/>
      <sheetName val="חישוב הפרשה למס"/>
      <sheetName val="חוק התאומים"/>
      <sheetName val="ניכויים"/>
      <sheetName val="תשלום עודפות"/>
      <sheetName val="נסיעות לחו&quot;ל - 1"/>
      <sheetName val="נסיעות לחו&quot;ל - 2"/>
      <sheetName val="נסיעות לחו&quot;ל - 3"/>
      <sheetName val="נסיעות לחו&quot;ל - 4"/>
      <sheetName val="נסיעות לחו&quot;ל-5"/>
      <sheetName val="מפעלים מאושרים"/>
      <sheetName val="פתיח"/>
      <sheetName val="תוכן עניינים"/>
      <sheetName val="עקרונות כלליים"/>
      <sheetName val="ניתוח סיכונים"/>
      <sheetName val="תביעות תלויות"/>
      <sheetName val="לקוחות וחייבים"/>
      <sheetName val="ספקים וזכאים"/>
      <sheetName val="הלוואות ואג&quot;ח"/>
      <sheetName val="הון עצמי ושעבודים"/>
      <sheetName val="Trial Balance"/>
      <sheetName val="Review"/>
      <sheetName val=" רכב"/>
      <sheetName val="ארוחות לעובדים"/>
      <sheetName val="מתנות לעובדים"/>
      <sheetName val="מתנות לספקים"/>
      <sheetName val="תרבות לעובדים"/>
      <sheetName val="הפרשות "/>
      <sheetName val="תרומות וקנסות"/>
      <sheetName val="טופס י&quot;א ורווח הון"/>
      <sheetName val="מקדמות עודפות שלא קוזזו"/>
      <sheetName val="דגימת ספקים"/>
      <sheetName val="סעיף 32 א"/>
      <sheetName val="ריכוז חשיפות"/>
      <sheetName val="נ.נ.ב.פ"/>
      <sheetName val="הדרכה"/>
      <sheetName val="טלפון"/>
      <sheetName val="אירועים חברתיים"/>
      <sheetName val="ארוחות"/>
      <sheetName val="הפסדים לתיאום"/>
      <sheetName val="הפסדים משותפות"/>
      <sheetName val="הפסדי הון"/>
      <sheetName val="ניכויים במקור"/>
      <sheetName val="סעיף 3י ו 3ט"/>
      <sheetName val="רכוש קבוע שותפים"/>
      <sheetName val="ניתוחים"/>
      <sheetName val="הלוואה"/>
      <sheetName val="התחשבנות-מימון"/>
      <sheetName val=" מימון ריאלי"/>
      <sheetName val="דמי ניהול"/>
      <sheetName val="דמי ניהול -מצטבר"/>
      <sheetName val="ניהול-דוח"/>
      <sheetName val="מק&quot;ק-דוח"/>
      <sheetName val="קידוד ט.ציר2009"/>
      <sheetName val="טבלת ציר (2)2009"/>
      <sheetName val="טבלת ציר2009"/>
      <sheetName val="מאזן סולו להרכבה2009"/>
      <sheetName val="פקודות נוספות2009"/>
      <sheetName val="מאזן בוחן 2009"/>
      <sheetName val="מאזן2009"/>
      <sheetName val="רווח והפסד2009"/>
      <sheetName val="תזרים2009"/>
      <sheetName val="לקוחות 2009-3"/>
      <sheetName val="הפרשי ביקורת"/>
      <sheetName val="השלמות ביקורת"/>
      <sheetName val="מזומן-גיא גמור"/>
      <sheetName val="פקדונות-גיא גמור"/>
      <sheetName val="חייבים גיא גמור"/>
      <sheetName val="ר&quot;ק -גיא גמור"/>
      <sheetName val="אשראי גמור"/>
      <sheetName val="ספקים גמור"/>
      <sheetName val="הלוואות מחברת האם גמור"/>
      <sheetName val="הפרשי ביקורת 09"/>
      <sheetName val="מאזן סקירה אנליטית"/>
      <sheetName val="פיצויים גמור"/>
      <sheetName val="הפרשות2009"/>
      <sheetName val="חייבים לז&quot;א אין השנה"/>
      <sheetName val="זכאים הוצ לשלם לא מצליח"/>
      <sheetName val="נדלן להשקעה-גיא גמור "/>
      <sheetName val="בניינים בהקמה צריך חומר"/>
      <sheetName val="מקדמות מרוכשים צריך דוח שמאי "/>
      <sheetName val="השקעות בבנות"/>
      <sheetName val="השק' בפרוייקטים גמור2009"/>
      <sheetName val="השק' בנכסים פיננסייםרדה2009"/>
      <sheetName val="השק' בגרופית2009"/>
      <sheetName val="השק' בהדסילנד רדה2009"/>
      <sheetName val="השקעות2009-6"/>
      <sheetName val="רוו&quot;ה -  נשאר הכנסותמימון 2009"/>
      <sheetName val="רכוש קבוע ומקרקעין2009"/>
      <sheetName val="ז&quot;א  200915"/>
      <sheetName val="הכנסות2009"/>
      <sheetName val="עלות המכר 200921"/>
      <sheetName val="מכירה ושיווק  200919"/>
      <sheetName val="הנה&quot;כ   200920"/>
      <sheetName val="הכנסות אחרות 2009"/>
      <sheetName val="הוצאות אחרות  20097"/>
      <sheetName val="מסים 2009"/>
      <sheetName val="מימון ראלי 2009"/>
      <sheetName val="איתור חודש"/>
      <sheetName val="חודשים שוטף"/>
      <sheetName val="חודשים מצטבר"/>
      <sheetName val="Sep WorkSheet"/>
      <sheetName val="נפטא אקטיב 6.97 "/>
      <sheetName val="Production Summary"/>
      <sheetName val="Plants at Mar 31 2020"/>
      <sheetName val="Plants at June 30, 2020"/>
      <sheetName val="Plants at Sept 30, 2020"/>
      <sheetName val="Plants harvested"/>
      <sheetName val="Dried Flower"/>
      <sheetName val="FG Flower"/>
      <sheetName val="FG Cigarette"/>
      <sheetName val="WIP"/>
      <sheetName val="Oil"/>
      <sheetName val="Sales Q3 2020"/>
      <sheetName val="Sales Q2 2020"/>
      <sheetName val="Sales Q1 2020"/>
      <sheetName val="סיכום נתוני דיווח"/>
      <sheetName val="דוח מקורי"/>
      <sheetName val="L"/>
      <sheetName val="דוח ממצאים"/>
      <sheetName val="Y"/>
      <sheetName val="16"/>
      <sheetName val="השוואת CAPs - 30.06.2020"/>
      <sheetName val="ביאור רכוש קבוע"/>
      <sheetName val="מרכז נדלן + רכבים 1,2"/>
      <sheetName val="Q1,2 BOL לוחות סילוקין שנגרעו"/>
      <sheetName val="ביאור רכוש קבוע 2019"/>
      <sheetName val="AutoARIKA--ZWBREPBHTML-2530906"/>
      <sheetName val="Set-up"/>
      <sheetName val="Guidance"/>
      <sheetName val="Tool1"/>
      <sheetName val="Tool2"/>
      <sheetName val="Time Analysis"/>
      <sheetName val="TS Admin"/>
      <sheetName val="FDD IRL"/>
      <sheetName val="KF1-1"/>
      <sheetName val="KF1-2"/>
      <sheetName val="KF1-3"/>
      <sheetName val="IS1-1"/>
      <sheetName val="IS1-2"/>
      <sheetName val="IS1-3"/>
      <sheetName val="IS2-1"/>
      <sheetName val="IS2-2"/>
      <sheetName val="IS2-3"/>
      <sheetName val="IS3"/>
      <sheetName val="IS3-1"/>
      <sheetName val="IS3-2"/>
      <sheetName val="IS3-3"/>
      <sheetName val="IS3-4"/>
      <sheetName val="IS3-5"/>
      <sheetName val="IS3-6"/>
      <sheetName val="IS10"/>
      <sheetName val="IS11-1"/>
      <sheetName val="IS11-2"/>
      <sheetName val="IS11-3"/>
      <sheetName val="IS11-4"/>
      <sheetName val="IS12"/>
      <sheetName val="IS13-1"/>
      <sheetName val="IS13-2"/>
      <sheetName val="IS14"/>
      <sheetName val="IS15-1"/>
      <sheetName val="IS15-2"/>
      <sheetName val="IS15-3"/>
      <sheetName val="IS16-1"/>
      <sheetName val="IS16-2"/>
      <sheetName val="IS17-1"/>
      <sheetName val="IS17-2"/>
      <sheetName val="IS17-3"/>
      <sheetName val="IS18"/>
      <sheetName val="IS20-1"/>
      <sheetName val="IS20-2"/>
      <sheetName val="IS20-3"/>
      <sheetName val="IS20-4"/>
      <sheetName val="IS20-5"/>
      <sheetName val="IS20-6"/>
      <sheetName val="IS21"/>
      <sheetName val="IS22"/>
      <sheetName val="IS23"/>
      <sheetName val="IS24"/>
      <sheetName val="IS25"/>
      <sheetName val="IS30-1"/>
      <sheetName val="IS30-2"/>
      <sheetName val="IS31"/>
      <sheetName val="IS32-1"/>
      <sheetName val="IS32-2"/>
      <sheetName val="IS33"/>
      <sheetName val="IS34"/>
      <sheetName val="IS40"/>
      <sheetName val="IS41"/>
      <sheetName val="IS42"/>
      <sheetName val="IS43-0"/>
      <sheetName val="IS43-1"/>
      <sheetName val="IS43-2"/>
      <sheetName val="IS44-1"/>
      <sheetName val="IS44-2"/>
      <sheetName val="IS45"/>
      <sheetName val="IS50-1"/>
      <sheetName val="IS50-2"/>
      <sheetName val="IS50-3"/>
      <sheetName val="IS51-1"/>
      <sheetName val="IS51-2"/>
      <sheetName val="IS51-4"/>
      <sheetName val="IS52"/>
      <sheetName val="IS53"/>
      <sheetName val="IS54"/>
      <sheetName val="IS55"/>
      <sheetName val="IS60"/>
      <sheetName val="IS61"/>
      <sheetName val="IS62"/>
      <sheetName val="IS51-3"/>
      <sheetName val="CF2-1"/>
      <sheetName val="CF2-2"/>
      <sheetName val="CF3"/>
      <sheetName val="CF4"/>
      <sheetName val="CF5"/>
      <sheetName val="CF6"/>
      <sheetName val="CF7"/>
      <sheetName val="CF8"/>
      <sheetName val="CF9"/>
      <sheetName val="BS1-1"/>
      <sheetName val="BS1-2"/>
      <sheetName val="BS1-3"/>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WC1"/>
      <sheetName val="WC2"/>
      <sheetName val="WC3"/>
      <sheetName val="WC4-1"/>
      <sheetName val="WC4-2"/>
      <sheetName val="WC4-3"/>
      <sheetName val="WC4-4"/>
      <sheetName val="WC4-5"/>
      <sheetName val="WC4-6"/>
      <sheetName val="WC4-7"/>
      <sheetName val="WC4-8"/>
      <sheetName val="WC5"/>
      <sheetName val="PN1"/>
      <sheetName val="PN2"/>
      <sheetName val="PN3"/>
      <sheetName val="OTH1"/>
      <sheetName val="Doc"/>
      <sheetName val="תנודיות "/>
      <sheetName val="employees data"/>
      <sheetName val="HP"/>
      <sheetName val="RF"/>
      <sheetName val="Probabilities (3)"/>
      <sheetName val="TSG Factbase"/>
      <sheetName val="FB-Retail"/>
      <sheetName val="FB-YTD Financials"/>
      <sheetName val="Transaction Model"/>
      <sheetName val="TSG Fin Summary"/>
      <sheetName val="from 1.1.23"/>
      <sheetName val="ABI - M-M and YTD Comparison"/>
      <sheetName val="ABI - 2010"/>
      <sheetName val="from 1.1.24"/>
      <sheetName val="Retail Summary - ALL"/>
      <sheetName val="Retail Summary - by Store (NYC)"/>
      <sheetName val="Retail Summary - Web"/>
      <sheetName val="Retail Summary by Store (Other)"/>
      <sheetName val="from 1.1.11 AB Model"/>
      <sheetName val="Financial Performance Summary"/>
      <sheetName val="AB Financials - Combined"/>
      <sheetName val="AB Fin - YonY by Segment"/>
      <sheetName val="AB Revenue Growth Plan"/>
      <sheetName val="AB Revenue - YonY by Brand"/>
      <sheetName val="ABI Sales Projections"/>
      <sheetName val="ABI - Returns &amp; Allowances"/>
      <sheetName val="ABI Internal 2008-2015P"/>
      <sheetName val="ABI Monthly Budget - 2011-15"/>
      <sheetName val="ABI Opex Projections"/>
      <sheetName val="ABI - COGS"/>
      <sheetName val="ABI - Salaries"/>
      <sheetName val="Retail Projections - Sales &amp; GM"/>
      <sheetName val="Retail Projections - Opex"/>
      <sheetName val="Retail Summary - by Store"/>
      <sheetName val="Retail Summary - 2010 &amp; 2011"/>
      <sheetName val="New Store CapEx"/>
      <sheetName val="Fixed Assets Schedule 08-15P"/>
      <sheetName val="Elimination Entry Support"/>
      <sheetName val="Addback Support 07-10"/>
      <sheetName val="2008-09 Whse Acct Group Details"/>
      <sheetName val="ABI Compil. Grouping '10-15"/>
      <sheetName val="ABI 2008-2010 BS"/>
      <sheetName val="ABI Monthly 2008-2015P"/>
      <sheetName val="ABI Retail Balance Sheet"/>
      <sheetName val="ABI Fixed Asset Schedule"/>
      <sheetName val="Retail FA Schedule"/>
      <sheetName val="New Store Prototype"/>
      <sheetName val="Retail Compil. Grouping '08-09"/>
      <sheetName val="Retail Compil. Grouping '10-15 "/>
      <sheetName val="Consolidated Retail P&amp;L"/>
      <sheetName val="Soho"/>
      <sheetName val="Bleecker Street"/>
      <sheetName val="Website"/>
      <sheetName val="1101 Madison"/>
      <sheetName val="3rd St"/>
      <sheetName val="Chicago"/>
      <sheetName val="Abbott Kinney"/>
      <sheetName val="San Fran"/>
      <sheetName val="New Stores"/>
      <sheetName val="2010 FY AB Retail by Store"/>
      <sheetName val="January"/>
      <sheetName val="February"/>
      <sheetName val="April"/>
      <sheetName val="May"/>
      <sheetName val="June"/>
      <sheetName val="July"/>
      <sheetName val="August"/>
      <sheetName val="September"/>
      <sheetName val="October"/>
      <sheetName val="November"/>
      <sheetName val="December"/>
      <sheetName val="Dept Store Summary 08 - 10"/>
      <sheetName val="ES-1"/>
      <sheetName val="ES-2"/>
      <sheetName val="ES-3"/>
      <sheetName val="ES-4"/>
      <sheetName val="ES-5"/>
      <sheetName val="es-6"/>
      <sheetName val="ES-7"/>
      <sheetName val="ES-8"/>
      <sheetName val="ES-9"/>
      <sheetName val="ES-10"/>
      <sheetName val="ES-11"/>
      <sheetName val="ES-12"/>
      <sheetName val="ES-13"/>
      <sheetName val="ES-14"/>
      <sheetName val="ES-15"/>
      <sheetName val="ES-16"/>
      <sheetName val="ES-17"/>
      <sheetName val="ES-18"/>
      <sheetName val="ES-19"/>
      <sheetName val="ES-20"/>
      <sheetName val="ES-22"/>
      <sheetName val="ES-23"/>
      <sheetName val="ES-24"/>
      <sheetName val="ES-25"/>
      <sheetName val="ES-26"/>
      <sheetName val="ES-27"/>
      <sheetName val="ES-28"/>
      <sheetName val="ES-29"/>
      <sheetName val="ES-30"/>
      <sheetName val="ES-31"/>
      <sheetName val="ES-32"/>
      <sheetName val="ES-33"/>
      <sheetName val="ES-34"/>
      <sheetName val="ES-35"/>
      <sheetName val="ES-36"/>
      <sheetName val="ES-37"/>
      <sheetName val="ES-38"/>
      <sheetName val="ES-39"/>
      <sheetName val="ES-40"/>
      <sheetName val="ES-41"/>
      <sheetName val="ES-42"/>
      <sheetName val="Exhibit B"/>
      <sheetName val="Exhibit C"/>
      <sheetName val="Exhibit D"/>
      <sheetName val="Exhibit E"/>
      <sheetName val="Exhibit F"/>
      <sheetName val="Exhibit X"/>
      <sheetName val="Exhibit XX"/>
      <sheetName val="Exhibit XXX"/>
      <sheetName val="AR Aging"/>
      <sheetName val="Top 10 Rev Cust"/>
      <sheetName val="Top 10 GP% Cust"/>
      <sheetName val="Top 10 AR Bal"/>
      <sheetName val="Product Compare"/>
      <sheetName val="Top 10 Agings"/>
      <sheetName val="Fix Assets"/>
      <sheetName val="Days Sale Out"/>
      <sheetName val="Fixed Asset Roll"/>
      <sheetName val="Rev by Month"/>
      <sheetName val="Prepaids"/>
      <sheetName val="Monthly Sales"/>
      <sheetName val="Operating Expenses in total"/>
      <sheetName val="Ratio analysis"/>
      <sheetName val="DFF exhibits to report"/>
      <sheetName val="APPENDIX I"/>
      <sheetName val="APPENDIX II"/>
      <sheetName val="Appendix III"/>
      <sheetName val="Appendix IV"/>
      <sheetName val="Appendix V"/>
      <sheetName val="Appendix VI"/>
      <sheetName val="Appendix VII"/>
      <sheetName val="Appendix VIII"/>
      <sheetName val="ES-21"/>
      <sheetName val="Exhibit G"/>
      <sheetName val="COS - Floor"/>
      <sheetName val="COS 3"/>
      <sheetName val="Liab"/>
      <sheetName val="Div"/>
      <sheetName val="spread"/>
      <sheetName val="Color Schemes"/>
      <sheetName val="Table Art"/>
      <sheetName val="Blank Template"/>
      <sheetName val="Entity List"/>
      <sheetName val="Scope Sign Off Tab"/>
      <sheetName val="Excutive Sum ----&gt;  "/>
      <sheetName val="Financial Statement Summary"/>
      <sheetName val="Headcount by Dept."/>
      <sheetName val="Ownership Structure"/>
      <sheetName val="Facilities (2)"/>
      <sheetName val="Facilities"/>
      <sheetName val="Pro Forma IS"/>
      <sheetName val="EBITDA Adjustments  - Cal. Yr."/>
      <sheetName val="EBITDA Adjustments - FY"/>
      <sheetName val="Quality of WC"/>
      <sheetName val="WC - Qtrly"/>
      <sheetName val="WC - Annual"/>
      <sheetName val="WC by Mth w graphs"/>
      <sheetName val="Working Cap Analysis"/>
      <sheetName val="Balance Sheet  Calendar Year"/>
      <sheetName val="Balance Sheet FY "/>
      <sheetName val="PBC - Monthly BS"/>
      <sheetName val="IS schedules-----&gt;"/>
      <sheetName val="Revenue by locatn - for discuss"/>
      <sheetName val="Income St - calend year"/>
      <sheetName val="Income St - FY"/>
      <sheetName val="Price-Volume Analysis (Report)"/>
      <sheetName val="Net material costs"/>
      <sheetName val="Net revenue bylocation (Report)"/>
      <sheetName val="Tipping Revenue by Location"/>
      <sheetName val="Variable Expenses"/>
      <sheetName val="Var Margin by Facility (Report)"/>
      <sheetName val="Price-Volume Analysis"/>
      <sheetName val="Sales Mix - GD"/>
      <sheetName val="Sales Mix - for report"/>
      <sheetName val="Variable Expense Analysis"/>
      <sheetName val="Tons by location"/>
      <sheetName val="GP and EBITDA by Location"/>
      <sheetName val="Top Customers"/>
      <sheetName val="Customer Analysis"/>
      <sheetName val="Gross to Net Revenues"/>
      <sheetName val="CAGR"/>
      <sheetName val="Chart - Sales by Year"/>
      <sheetName val="GP and EBITDA by Location (3)"/>
      <sheetName val="Cost of sales-Prod Line"/>
      <sheetName val="Gross Profit Analysis"/>
      <sheetName val="Top 20 Vendors"/>
      <sheetName val="PBC - Vendor Totals Sorted"/>
      <sheetName val="Other Inc-exp"/>
      <sheetName val="Salary (Summary)"/>
      <sheetName val="Salary (Detail)"/>
      <sheetName val="BS schedules-----&gt;"/>
      <sheetName val="Accounts Receivable-Summary"/>
      <sheetName val="AR Aging - Alt Format"/>
      <sheetName val="Bad Debt Expense Analysis"/>
      <sheetName val="Inventory-product line"/>
      <sheetName val="Prepaid expenses"/>
      <sheetName val="Comparative TB's Rounded"/>
      <sheetName val="Accrued payroll"/>
      <sheetName val="Accrued Expenses"/>
      <sheetName val="Accrued Other"/>
      <sheetName val="Equity Rollforward"/>
      <sheetName val="Tax Rec"/>
      <sheetName val="Exhibits --&gt;"/>
      <sheetName val="Short-pay reserve adjustment"/>
      <sheetName val="Price-Volume Analysis (Exhibit)"/>
      <sheetName val="Net revenue by loc (Exhibit)"/>
      <sheetName val="Disaggregated Tip Fees"/>
      <sheetName val="Net Matl Cost by Loc Exhib (2)"/>
      <sheetName val="Net Matl Cost by Loc (Exhibit)"/>
      <sheetName val="Tons by location (2)"/>
      <sheetName val="Margin and EBITDA by Location"/>
      <sheetName val="Intangible Assets"/>
      <sheetName val="Prepaid expenses (3)"/>
      <sheetName val="Working Docs--&gt;"/>
      <sheetName val="Income St - MDL"/>
      <sheetName val="Pricing Graphs"/>
      <sheetName val="Historical Pricing"/>
      <sheetName val="Commodity Revenue by Type - MDL"/>
      <sheetName val="Revenue by location -  MDL"/>
      <sheetName val="Tipping Revenue by Loc - MDL"/>
      <sheetName val="Tip &amp; Rev Share by Loc -MDL "/>
      <sheetName val="Variable Expenses - MDL"/>
      <sheetName val="Fixed Expenses - MDL"/>
      <sheetName val="Variable Margin by Fac - MDL"/>
      <sheetName val="Revenue and metrics by location"/>
      <sheetName val="Rev Share by Loc -MDL"/>
      <sheetName val="Inventory by location"/>
      <sheetName val="AP Aging by Facility 9-30-10"/>
      <sheetName val="AR Aging Summary 9-30-10"/>
      <sheetName val="AR Aging by Facilit 9-30-10"/>
      <sheetName val="Cash Summary"/>
      <sheetName val="PBC--&gt;"/>
      <sheetName val="Monthly Rev.EBITDA"/>
      <sheetName val="Bad debt expense adjustment"/>
      <sheetName val="PBC - month P&amp;L Jan08 - Sep09"/>
      <sheetName val="PBC - Monthly P&amp;L LTM"/>
      <sheetName val="PBC - Monthly IS Jan08 - Sep09"/>
      <sheetName val="PBC - Other Inc-exp"/>
      <sheetName val="PBC - IS FCR Net Franch FY09-10"/>
      <sheetName val="PBC - YTD10 and YTD11 IS"/>
      <sheetName val="PBC - IS FCR Net Franchise YTD"/>
      <sheetName val="PBC - FA Roll FY09"/>
      <sheetName val="PBC - FA Roll FY10"/>
      <sheetName val="PBC - FA Roll YTD11"/>
      <sheetName val="PBC - Acct 3130 9.30.09"/>
      <sheetName val="PBC - Act 3130 Accrued AP"/>
      <sheetName val="PBC - Accrued Other ACT 3496"/>
      <sheetName val="Sample Charts and Graphs-----&gt; "/>
      <sheetName val="Chart Colors"/>
      <sheetName val="Two axis chart"/>
      <sheetName val="Vertical bar chart"/>
      <sheetName val="Bridge"/>
      <sheetName val="Layered bar chart"/>
      <sheetName val="Pie Chart"/>
      <sheetName val="Key Risk Areas"/>
      <sheetName val="Post-close Opp."/>
      <sheetName val="2010 Retail Accrued GL Deta (2)"/>
      <sheetName val="Gross Sales by Channel.KDI"/>
      <sheetName val="ABI Customer Bridge"/>
      <sheetName val="ABR Store Bridge"/>
      <sheetName val="Wholesale Inv. Adj. Summary"/>
      <sheetName val="Wholesale Returns &amp; Allowances"/>
      <sheetName val="Quality of Earning II"/>
      <sheetName val="Quality of Earning"/>
      <sheetName val="P.F. IS"/>
      <sheetName val="P.F IS - Monthly"/>
      <sheetName val="Shareholder Comp Adj."/>
      <sheetName val="CFO Salary Adj."/>
      <sheetName val="Director of Planning Adj."/>
      <sheetName val="Quality of WC II"/>
      <sheetName val="WC - Monthly - Summary"/>
      <sheetName val="WC - Monthly - Consolidating"/>
      <sheetName val="PBC - Retail Monthly BS (2)"/>
      <sheetName val="PBC - Wholesale Monthly BS (2)"/>
      <sheetName val="WC - Monthly - Consolidated"/>
      <sheetName val="WC - Monthly - Retail"/>
      <sheetName val="PBC - Retail Monthly BS"/>
      <sheetName val="WC - Monthly - Wholesale"/>
      <sheetName val="PBC - Wholesale Monthly BS"/>
      <sheetName val="Income St. Summary"/>
      <sheetName val="Sales by Channel (2)"/>
      <sheetName val="Gross Sales by Channel"/>
      <sheetName val="Pie.Template"/>
      <sheetName val="Pie.Brand"/>
      <sheetName val="Sales by Brand"/>
      <sheetName val="Customer Analysis (2)"/>
      <sheetName val="Pie.Customer"/>
      <sheetName val="Gross to Net - Combined"/>
      <sheetName val="Gross to Net - Wholesale (2)"/>
      <sheetName val="Gross to Net - Retail (2)"/>
      <sheetName val="Sales Prod Line"/>
      <sheetName val="PBC - sales by customer"/>
      <sheetName val="Gross to Net - Retail"/>
      <sheetName val="Gross to Net - Wholesale"/>
      <sheetName val="Gross to Net"/>
      <sheetName val="Sales by Channel"/>
      <sheetName val="Summary by Store"/>
      <sheetName val="Cust by Brand"/>
      <sheetName val="Sales by Year"/>
      <sheetName val="Inc St - Monthly - Combined"/>
      <sheetName val="EBITDA - Mon 1"/>
      <sheetName val="PBC - AB Retail Monthly IS"/>
      <sheetName val="PBC - AB Wholesale Monthly IS"/>
      <sheetName val="Gross Profit by Brand"/>
      <sheetName val="Gross Profit by Customer"/>
      <sheetName val="COGS - Retail"/>
      <sheetName val="COGS - Wholesale"/>
      <sheetName val="Support - COGS Detail Schedule"/>
      <sheetName val="COGS Prod Line"/>
      <sheetName val="Gross Profit"/>
      <sheetName val="GM Prod Line"/>
      <sheetName val="Top Vendors"/>
      <sheetName val="ABI Top Vendors Detail"/>
      <sheetName val="Operating Exp - Retail"/>
      <sheetName val="Op Exp - Retail Support"/>
      <sheetName val="Operating Exp - Wholesale"/>
      <sheetName val="Op Exp - Wholesale Support"/>
      <sheetName val="Inc St - Monthly - Wholesal (2)"/>
      <sheetName val="Operating Exp"/>
      <sheetName val="Selling Exp"/>
      <sheetName val="Backlog"/>
      <sheetName val="Trial Balances"/>
      <sheetName val="Operating Exp-Combined"/>
      <sheetName val="Operating Exp - Wholesale.Exhib"/>
      <sheetName val="Operating Exp - Retail.Exhibits"/>
      <sheetName val="Balance Sheet "/>
      <sheetName val="AR Aging - Summary"/>
      <sheetName val="Factor AR 12-31-10"/>
      <sheetName val="Inv Summary"/>
      <sheetName val="Inv Prod Line"/>
      <sheetName val="Inv Location"/>
      <sheetName val="Inv Obsolescence "/>
      <sheetName val="Inv Location - Retail"/>
      <sheetName val="Prepaid Exp"/>
      <sheetName val="Combined Prepaid Summary"/>
      <sheetName val="Wholesale Prepaid Summary"/>
      <sheetName val="Retail - Prepaid Summary"/>
      <sheetName val="2011 ABI Prepaid Expense Detail"/>
      <sheetName val="2010 ABI Prepaid Expense Detail"/>
      <sheetName val="2011 Retail Prepaid Detail"/>
      <sheetName val="2010 Retail Prepaid GL Detail"/>
      <sheetName val="Accrual Summary - Report"/>
      <sheetName val="Combined Accrued Summary"/>
      <sheetName val="2010 Retail Accrued Summary"/>
      <sheetName val="2010 Retail Accrued GL Detail"/>
      <sheetName val="2011 Retail Accrued GL Detail"/>
      <sheetName val="ABI Accrued Summary"/>
      <sheetName val="2011 ABI Accrued GL Detail"/>
      <sheetName val="2010 ABI Accrued GL Detail"/>
      <sheetName val="Cash Disbursements"/>
      <sheetName val="Cash Deposits"/>
      <sheetName val="Factor AR 10-31-11"/>
      <sheetName val="Trade AR 12-31-10"/>
      <sheetName val="Trade AR 10-31-11"/>
      <sheetName val="AR Summary"/>
      <sheetName val="AR Detail"/>
      <sheetName val="AR Aging - Alt"/>
      <sheetName val="Bad Debt Exp"/>
      <sheetName val="Allowance Rollforward"/>
      <sheetName val="Top AR"/>
      <sheetName val="AR Risky Accounts"/>
      <sheetName val="AR Exposure"/>
      <sheetName val="AR Summary - Wholesale"/>
      <sheetName val="Top AR - wholesale"/>
      <sheetName val="Cap Ex"/>
      <sheetName val="Other Assets"/>
      <sheetName val="ABI 12.31.10"/>
      <sheetName val="ABI 10.31.11"/>
      <sheetName val="ABR 12.31.10"/>
      <sheetName val="ABR 10.31.11"/>
      <sheetName val="Top AP"/>
      <sheetName val="AP Aging"/>
      <sheetName val="AP Aging - Alt"/>
      <sheetName val="Customer Deposits"/>
      <sheetName val="Deferred Rev"/>
      <sheetName val="ABI - Equity"/>
      <sheetName val="Two Axis"/>
      <sheetName val="Vert. Bar"/>
      <sheetName val="Area"/>
      <sheetName val="Bridge 1"/>
      <sheetName val="Bridge 2"/>
      <sheetName val="Layered WC"/>
      <sheetName val="WC % Rev"/>
      <sheetName val="Layered Bar"/>
      <sheetName val="Background"/>
      <sheetName val="Pie"/>
      <sheetName val="ABR - Equity"/>
      <sheetName val="Exhibits------- &gt;"/>
      <sheetName val="Consolidating BS"/>
      <sheetName val="Bonus Accrual"/>
      <sheetName val="Straight line rent"/>
      <sheetName val="Consolidating BS - YTD11"/>
      <sheetName val="Consolidating IS - YTD11"/>
      <sheetName val="Consolidating BS - YTD10"/>
      <sheetName val="Consolidating IS - YTD10"/>
      <sheetName val="Consolidating BS - FY10"/>
      <sheetName val="Consolidating IS - FY10"/>
      <sheetName val="EBITDA - Mon"/>
      <sheetName val="Inc St - Monthly - Wholesale"/>
      <sheetName val="Inc St - Monthly -Retail Detail"/>
      <sheetName val="Customer Sales by Brand"/>
      <sheetName val="Retail Sales by Location"/>
      <sheetName val="Payroll exp by dept"/>
      <sheetName val="Combined Fixed Assets Summary"/>
      <sheetName val="AP Summary"/>
      <sheetName val="PBC - Wholesale BS"/>
      <sheetName val="PBC - Retail BS"/>
      <sheetName val="Lease Summary Sheet"/>
      <sheetName val="Retail Lease GAAP Expense Calc."/>
      <sheetName val="Wholesale GAAP Expense Calc"/>
      <sheetName val="Monthly BS - Retail"/>
      <sheetName val="Monthly BS - Wholesale"/>
      <sheetName val="Combined Other Assets"/>
      <sheetName val="Other Assets - Wholesale"/>
      <sheetName val="Other Assets - Retail"/>
      <sheetName val="ABI FA Summary"/>
      <sheetName val="ABR FA Summary"/>
      <sheetName val="AP Aging - Retail"/>
      <sheetName val="AP Aging - Wholesale"/>
      <sheetName val="ABI - AP Aging 12 31 10"/>
      <sheetName val="ABI - AP Aging 10 31 11"/>
      <sheetName val="ABR - AP aging 12 31 10"/>
      <sheetName val="ABR - AP Aging 10 31 11"/>
      <sheetName val="Combined - Equity"/>
      <sheetName val="Consolidating IS"/>
      <sheetName val="Occassional schedules------&gt;"/>
      <sheetName val="Tear Sheet"/>
      <sheetName val="Cash to Sales"/>
      <sheetName val="Cash Receipts"/>
      <sheetName val="Quality of Assets"/>
      <sheetName val="Quality of Rev"/>
      <sheetName val="Leases"/>
      <sheetName val="Salary Summary"/>
      <sheetName val="Prof Fees Summary"/>
      <sheetName val="WC - Monthly"/>
      <sheetName val="Income St"/>
      <sheetName val="REV-GP by Customer Group"/>
      <sheetName val="REV-GP by Product "/>
      <sheetName val="TEMPLATE Price Volume"/>
      <sheetName val="Inc St - Mon"/>
      <sheetName val="Top Suppliers"/>
      <sheetName val="Top Vendors - EPI"/>
      <sheetName val="Cons. Schedules------- &gt;"/>
      <sheetName val="Consolidating IS - LTM 11"/>
      <sheetName val="Consolidating IS - 12.31.10"/>
      <sheetName val="Consolidating IS - 12.31.09"/>
      <sheetName val="Consolidating BS - 4.30.11"/>
      <sheetName val="Consolidating BS - 12.31.10"/>
      <sheetName val="Consolidating BS - 12.31.09"/>
      <sheetName val="exhibit I"/>
      <sheetName val="exhibit II"/>
      <sheetName val="exhibit III"/>
      <sheetName val="exhibit IV"/>
      <sheetName val="Obsolescence"/>
      <sheetName val="Payables"/>
      <sheetName val="Exhibit V"/>
      <sheetName val="exhibit VI"/>
      <sheetName val="exhibit VII"/>
      <sheetName val="IS Bkgrnd"/>
      <sheetName val="BS Bkgrnd"/>
      <sheetName val="Revenue vs. EBITDA "/>
      <sheetName val="EBITDA Summary"/>
      <sheetName val="EBITDA Bridge"/>
      <sheetName val="EBITDA Adjustments "/>
      <sheetName val="EBITDA Adjustments  (Cosmo)"/>
      <sheetName val="Working Capital  "/>
      <sheetName val="Income Statement "/>
      <sheetName val="Cons IS 02"/>
      <sheetName val="Cons IS 03"/>
      <sheetName val="Cons IS 04"/>
      <sheetName val="Cons IS LTM05"/>
      <sheetName val="Cosmetic Revenue Breakdown"/>
      <sheetName val="Revenue by type"/>
      <sheetName val="Revenue by Prod Line (2)"/>
      <sheetName val="Contra Revenue (2)"/>
      <sheetName val="Cost by Type"/>
      <sheetName val="GM by Product Line (2)"/>
      <sheetName val="Sales by Customer (2)"/>
      <sheetName val="Top 3 "/>
      <sheetName val="Cost of Sales (3)"/>
      <sheetName val="Operating Expenses (2)"/>
      <sheetName val="Operating Expenses DJF (2)"/>
      <sheetName val="Vendors"/>
      <sheetName val="Consolidating BS 03"/>
      <sheetName val="Consolidating BS 04"/>
      <sheetName val="Consolidating BS 05"/>
      <sheetName val="Accounts Receivable"/>
      <sheetName val="AR"/>
      <sheetName val="AR by Customer (4)"/>
      <sheetName val="Bad Debt Roll-Forward"/>
      <sheetName val="Fixed Assets  (2)"/>
      <sheetName val="RA"/>
      <sheetName val="Related parties"/>
      <sheetName val="Cosmetics Monthly Analysis"/>
      <sheetName val="Studio Monthly Analysis"/>
      <sheetName val="ETAT FINANCIER"/>
      <sheetName val="DONNEES"/>
      <sheetName val="MACRO ET INFO"/>
      <sheetName val="TBLCON"/>
      <sheetName val="TBLCON STATE"/>
      <sheetName val="M1SUM"/>
      <sheetName val="TAXDEPR"/>
      <sheetName val="ANALSYS"/>
      <sheetName val="PREPNOTES"/>
      <sheetName val="338(h)10"/>
      <sheetName val="00-010 Index and Information"/>
      <sheetName val="00-020 General"/>
      <sheetName val="00-021 Self Assure"/>
      <sheetName val="00-025 Notes"/>
      <sheetName val="00-030 Summary Sheet"/>
      <sheetName val="00-032 M-3, Part II Detail"/>
      <sheetName val="00-040 Book-to-Tax Rec"/>
      <sheetName val="00-060 Form 851"/>
      <sheetName val="01-010 Trial Balance"/>
      <sheetName val="01-020 Journal Entries"/>
      <sheetName val="01-021 TRC-MRC List"/>
      <sheetName val="03-010 Prepaid Expenses"/>
      <sheetName val="03-020 Pass-through Entities"/>
      <sheetName val="03-030 Fixed Assets"/>
      <sheetName val="03-040 Leases"/>
      <sheetName val="03-050 Sale Business Property"/>
      <sheetName val="03-051 Gains and Losses Detail"/>
      <sheetName val="03-060 Leased Property Inclusio"/>
      <sheetName val="03-070 Like-kind Exchange"/>
      <sheetName val="03-080 Intangibles-Summary"/>
      <sheetName val="03-090 Intangibles-Detail"/>
      <sheetName val="04-010 Other Accruals"/>
      <sheetName val="04-020 Compensation Adjustments"/>
      <sheetName val="04-030 Reserves-Asset Adjustmnt"/>
      <sheetName val="04-040 LIFO Reserve"/>
      <sheetName val="04-050 Deferred Revenue"/>
      <sheetName val="04-060 Rents"/>
      <sheetName val="05-010 Equity"/>
      <sheetName val="06-010 Installment Sale"/>
      <sheetName val="06-020 Accounting Method Change"/>
      <sheetName val="06-030 Capital Gains and Losses"/>
      <sheetName val="07-010 UNICAP"/>
      <sheetName val="07-020 Meals and Entertainment"/>
      <sheetName val="07-030 Officers' Life"/>
      <sheetName val="07-040 Club Dues"/>
      <sheetName val="07-050 Penalties"/>
      <sheetName val="07-060 Political and Lobbying"/>
      <sheetName val="07-070 Stock Options Deductions"/>
      <sheetName val="07-080 Tax-exempt Interest"/>
      <sheetName val="07-090 Nondeductible Travel"/>
      <sheetName val="12-010 TE Loans and Leases"/>
      <sheetName val="12-020 Disallowed Interest"/>
      <sheetName val="12-030 Disc Acc Sec Gain Loss"/>
      <sheetName val="12-040 Loans on Nonaccrual"/>
      <sheetName val="12-050 Bad Debts-Specific"/>
      <sheetName val="12-060 Bad Debts-Experience"/>
      <sheetName val="12-070 FAS 91"/>
      <sheetName val="12-080 Foreclosed Property"/>
      <sheetName val="12-090 OREO"/>
      <sheetName val="12-100 Thrift"/>
      <sheetName val="12-110 Intangibles Apportion"/>
      <sheetName val="14-010 Oil &amp; Gas Properties"/>
      <sheetName val="14-020 Well Depreciation UOP"/>
      <sheetName val="14-030 Cost Depletion"/>
      <sheetName val="14-040 Statutory Depletion"/>
      <sheetName val="14-050 Intangible Drilling Cost"/>
      <sheetName val="M1Listing"/>
      <sheetName val="Config"/>
      <sheetName val="09-010 R&amp;D Credit"/>
      <sheetName val="Sec C-Prov to Ret"/>
      <sheetName val="C_A2 TB_DATA"/>
      <sheetName val="C_C1  M1 Sch"/>
      <sheetName val="Assets rec"/>
      <sheetName val="Sale of Juke"/>
      <sheetName val="Disposals"/>
      <sheetName val="Accruals II"/>
      <sheetName val="5471"/>
      <sheetName val="Meals &amp; Entertainment"/>
      <sheetName val="Related Party - Int"/>
      <sheetName val="Stmt 4"/>
      <sheetName val="Stmt 10"/>
      <sheetName val="Income Tax Accrual"/>
      <sheetName val="State Taxes Accrued"/>
      <sheetName val="Book Basis"/>
      <sheetName val="Intérêt-VS&amp;A Comm"/>
      <sheetName val="Placement-VA&amp;A Comm"/>
      <sheetName val="C-Corp General Information"/>
      <sheetName val="Compensation of Officers"/>
      <sheetName val="Fixed Asset Additions"/>
      <sheetName val="Fixed Asset Dispositions"/>
      <sheetName val="Changes in Retained Earnings"/>
      <sheetName val="Accrual"/>
      <sheetName val="Fines "/>
      <sheetName val="Bad Debt{C&amp;S}"/>
      <sheetName val="Inventory Rese"/>
      <sheetName val="Def Comp"/>
      <sheetName val="Currency Gains"/>
      <sheetName val="FTC"/>
      <sheetName val="163J"/>
      <sheetName val="Equity Pickup"/>
      <sheetName val="Federal Income Taxes"/>
      <sheetName val="Leased Auto Inclusion"/>
      <sheetName val="Nondeductibel Club dues"/>
      <sheetName val="Gain loss on sale of assets"/>
      <sheetName val="Meals &amp; Entertainment{A}"/>
      <sheetName val="Inventory Reserves{A}"/>
      <sheetName val="Depreciation - (Cost){A}"/>
      <sheetName val="State Income Taxes{C&amp;S}"/>
      <sheetName val="State Franchise Taxes{C&amp;S}"/>
      <sheetName val="Related Party"/>
      <sheetName val="Political Contributions{A}"/>
      <sheetName val="Land"/>
      <sheetName val="Bldg"/>
      <sheetName val="M&amp;E"/>
      <sheetName val="F&amp;F"/>
      <sheetName val="Rent"/>
      <sheetName val="Ind"/>
      <sheetName val="pn"/>
      <sheetName val="6 Int "/>
      <sheetName val="7.i"/>
      <sheetName val="7.ii"/>
      <sheetName val="7.iii"/>
      <sheetName val="8.i"/>
      <sheetName val="8.ii"/>
      <sheetName val="8.iii"/>
      <sheetName val="8.iv"/>
      <sheetName val="9.i"/>
      <sheetName val="9.ii"/>
      <sheetName val="9.iii"/>
      <sheetName val="10.i"/>
      <sheetName val="10.ii"/>
      <sheetName val="10.iii"/>
      <sheetName val="11.i"/>
      <sheetName val="11.ii"/>
      <sheetName val="11.iii"/>
      <sheetName val="12.i"/>
      <sheetName val="12.ii"/>
      <sheetName val="12.iii"/>
      <sheetName val="13i"/>
      <sheetName val="13.ii"/>
      <sheetName val="13.iii"/>
      <sheetName val="14.i"/>
      <sheetName val="14.ii"/>
      <sheetName val="14.iii"/>
      <sheetName val="M1ADJ"/>
      <sheetName val="15.i"/>
      <sheetName val="15.ii"/>
      <sheetName val="15.iii"/>
      <sheetName val="16.i"/>
      <sheetName val="16.ii"/>
      <sheetName val="16.iii"/>
      <sheetName val="18"/>
      <sheetName val="STATENOLS"/>
      <sheetName val="Disp"/>
      <sheetName val="TAXDEP"/>
      <sheetName val="TAXDEP2"/>
      <sheetName val="4626"/>
      <sheetName val="Apport Index"/>
      <sheetName val="A&amp;A Sales"/>
      <sheetName val="A&amp;A FA"/>
      <sheetName val="A&amp;A INV"/>
      <sheetName val="disp backup"/>
      <sheetName val="ACSC-GL"/>
      <sheetName val="RECLBS"/>
      <sheetName val="Planning"/>
      <sheetName val="READ ME PLEASE"/>
      <sheetName val="QUESTIONS - VS"/>
      <sheetName val="B-00-000_M1 Schedule"/>
      <sheetName val="B-00-001_BOOK-TAX RECONCILIATIO"/>
      <sheetName val="B-00-002_K1 Summary"/>
      <sheetName val="B-00-003-State Tax Pymt Summary"/>
      <sheetName val="B-00-004 DPAD Info"/>
      <sheetName val="B-00-005_FS_PBC"/>
      <sheetName val="B-00-006_AMT ADJ-IDC"/>
      <sheetName val="B-00-007_AMT ADJ-DEPLETION"/>
      <sheetName val="B-00-009_Depletion"/>
      <sheetName val="B-00-00_Notes"/>
      <sheetName val="B-00-01_K-1 Inventory"/>
      <sheetName val="B-00-02_FS"/>
      <sheetName val="B-00-03_Book-to-tax Rec."/>
      <sheetName val="B-00-04_Form 1120 Page 1"/>
      <sheetName val="B-00-05_Form 1120 Sch M-3"/>
      <sheetName val="B-00-06_Partner's K-1 Rec"/>
      <sheetName val="B-00-07_K-1 DPAD"/>
      <sheetName val="B-00-08_Form 8903 DPAD"/>
      <sheetName val="B-00-09-State Tax Deduction"/>
      <sheetName val="B-00-10_Oil &amp; Gas Depletion"/>
      <sheetName val="B-00-11_AMT ADJ-IDC"/>
      <sheetName val="B-00-12_Interest FTC"/>
      <sheetName val="B-00-13_163j"/>
      <sheetName val="GP data"/>
      <sheetName val="B-00-00  TI reconciliation"/>
      <sheetName val="B-00-01_Federal K1 Summary"/>
      <sheetName val="B-00-02_State K1 Summary"/>
      <sheetName val="B-00-03_K-1 DPAD"/>
      <sheetName val="AR - SUSPENDED LOSS STMT "/>
      <sheetName val="CA - SUSPENDED LOSS STMT"/>
      <sheetName val="CO - SUSPENDED LOSS STMT"/>
      <sheetName val="DE - SUSPENDED LOSS STMT"/>
      <sheetName val="FL - SUSPENDED LOSS STMT"/>
      <sheetName val="HI- SUSPENDED LOSS STMT "/>
      <sheetName val="IL- SUSPENDED LOSS STMT "/>
      <sheetName val="IN - SUSPENDED LOSS STMT  "/>
      <sheetName val="LA- SUSPENDED LOSS STMT"/>
      <sheetName val="MA - SUSPENDED LOSS STMT"/>
      <sheetName val="MD - SUSPENDED LOSS STMT"/>
      <sheetName val="MI - SUSPENDED LOSS STMT"/>
      <sheetName val="MN - SUSPENDED LOSS STMT"/>
      <sheetName val="NC - SUSPENDED LOSS STMT"/>
      <sheetName val="ND - SUSPENDED LOSS STMT "/>
      <sheetName val="NJ - SUSPENDED LOSS STMT"/>
      <sheetName val="NY - SUSPENDED LOSS STMT"/>
      <sheetName val="OH - SUSPENDED LOSS STMT "/>
      <sheetName val="OK - SUSPENDED LOSS STMT"/>
      <sheetName val="OR - SUSPENDED LOSS STMT"/>
      <sheetName val="PA - SUSPENDED LOSS STMT"/>
      <sheetName val="SC - SUSPENDED LOSS STMT (2)"/>
      <sheetName val="WV - SUSPENDED LOSS STMT (3)"/>
      <sheetName val="NYC - SUSPENDED LOSS STMT"/>
      <sheetName val="2014 Extension Summary"/>
      <sheetName val="LIFO Calc"/>
      <sheetName val="cr0196"/>
      <sheetName val="JE.113- DIST. SALES"/>
      <sheetName val="Lead_Schedules"/>
      <sheetName val="RE_Roll"/>
      <sheetName val="Basic Financial Ratios"/>
      <sheetName val="A_R 1996 VS 1997"/>
      <sheetName val="Acct. Rec. Analyses"/>
      <sheetName val="Major Customers"/>
      <sheetName val="AR Confirmations"/>
      <sheetName val="Debt Activity"/>
      <sheetName val="Debt RFW"/>
      <sheetName val="Interest Expense"/>
      <sheetName val="Interest Expense Anaysis"/>
      <sheetName val="Fixed Asset R FWD"/>
      <sheetName val="Lease Commitments"/>
      <sheetName val="Leasehold Sch"/>
      <sheetName val="Rent Expense"/>
      <sheetName val="401(K) Matching"/>
      <sheetName val="Sales Chart"/>
      <sheetName val="Margin Analysis"/>
      <sheetName val="Raw Materials"/>
      <sheetName val="Retail Inventory"/>
      <sheetName val="Pub Capitalization"/>
      <sheetName val="WIP Upstairs"/>
      <sheetName val="Departmental Burden"/>
      <sheetName val="CRA PHX Obsolete"/>
      <sheetName val="Digital Database"/>
      <sheetName val="Past Due Accounts"/>
      <sheetName val="Adjustments"/>
      <sheetName val="REAL1"/>
      <sheetName val="Stmt of Cashflow "/>
      <sheetName val="CAP-MKT"/>
      <sheetName val="Annl RETURNS"/>
      <sheetName val="Depn_Req"/>
      <sheetName val="PTHistory"/>
      <sheetName val="Gen2"/>
      <sheetName val="Splash"/>
      <sheetName val="Info1"/>
      <sheetName val="Info2"/>
      <sheetName val="Info3"/>
      <sheetName val="Info7"/>
      <sheetName val="Info8"/>
      <sheetName val="Est_Ext_Req"/>
      <sheetName val="CAndB"/>
      <sheetName val="AutomaticJEs"/>
      <sheetName val="Detail1-4"/>
      <sheetName val="WrkImport"/>
      <sheetName val="A1"/>
      <sheetName val="MSS"/>
      <sheetName val="A3"/>
      <sheetName val="BSS"/>
      <sheetName val="A4"/>
      <sheetName val="ISS"/>
      <sheetName val="A5"/>
      <sheetName val="TCCDescriptions"/>
      <sheetName val="A5a"/>
      <sheetName val="A6"/>
      <sheetName val="A7"/>
      <sheetName val="A8"/>
      <sheetName val="A9"/>
      <sheetName val="A9a"/>
      <sheetName val="a9b"/>
      <sheetName val="A10"/>
      <sheetName val="A10a"/>
      <sheetName val="A11"/>
      <sheetName val="A11a"/>
      <sheetName val="A12"/>
      <sheetName val="A12F"/>
      <sheetName val="A12a"/>
      <sheetName val="A12R"/>
      <sheetName val="C1"/>
      <sheetName val="C1Dif"/>
      <sheetName val="C1Dif2004"/>
      <sheetName val="C3"/>
      <sheetName val="For GoRS"/>
      <sheetName val="AIS"/>
      <sheetName val="C7"/>
      <sheetName val="E1"/>
      <sheetName val="G1"/>
      <sheetName val="G1Repository"/>
      <sheetName val="G2"/>
      <sheetName val="G3"/>
      <sheetName val="G4"/>
      <sheetName val="G5"/>
      <sheetName val="G12"/>
      <sheetName val="G14"/>
      <sheetName val="G15"/>
      <sheetName val="K1"/>
      <sheetName val="K2"/>
      <sheetName val="K3"/>
      <sheetName val="K4"/>
      <sheetName val="K5"/>
      <sheetName val="K8"/>
      <sheetName val="M1"/>
      <sheetName val="Px"/>
      <sheetName val="PRepository"/>
      <sheetName val="M50"/>
      <sheetName val="ANISheet"/>
      <sheetName val="My"/>
      <sheetName val="MyRepository"/>
      <sheetName val="ANITemp"/>
      <sheetName val="O1"/>
      <sheetName val="O2"/>
      <sheetName val="O3"/>
      <sheetName val="S1"/>
      <sheetName val="S2"/>
      <sheetName val="S3Property"/>
      <sheetName val="S3Payroll"/>
      <sheetName val="S3Sales"/>
      <sheetName val="S5"/>
      <sheetName val="S6"/>
      <sheetName val="Frntld"/>
      <sheetName val="RtnRev"/>
      <sheetName val="RevNts"/>
      <sheetName val="1065TRCs"/>
      <sheetName val="TRC"/>
      <sheetName val="Rollover Tables"/>
      <sheetName val="CopySheet1"/>
      <sheetName val="CopySheet2"/>
      <sheetName val="DclickSheet"/>
      <sheetName val="WhatsNew"/>
      <sheetName val="Px "/>
      <sheetName val="My "/>
      <sheetName val="MyOrgMap"/>
      <sheetName val="Misc1"/>
      <sheetName val="Misc2"/>
      <sheetName val="Misc3"/>
      <sheetName val="Misc4"/>
      <sheetName val="Misc5"/>
      <sheetName val="Misc6"/>
      <sheetName val="Misc7"/>
      <sheetName val="Misc8"/>
      <sheetName val="Misc9"/>
      <sheetName val="Misc10"/>
      <sheetName val="Misc11"/>
      <sheetName val="Misc12"/>
      <sheetName val="Misc13"/>
      <sheetName val="Misc14"/>
      <sheetName val="Misc15"/>
      <sheetName val="Misc16"/>
      <sheetName val="Misc17"/>
      <sheetName val="Misc18"/>
      <sheetName val="Misc19"/>
      <sheetName val="Misc20"/>
      <sheetName val="Misc21"/>
      <sheetName val="Misc22"/>
      <sheetName val="Misc23"/>
      <sheetName val="Misc24"/>
      <sheetName val="Misc25"/>
      <sheetName val="trcsupplemental"/>
      <sheetName val="m3list"/>
      <sheetName val="A1b"/>
      <sheetName val="Notes on making accts TEXT"/>
      <sheetName val="ForPasLite"/>
      <sheetName val="K-6"/>
      <sheetName val="2015 PFIC List"/>
      <sheetName val="IP Code Reconciliation"/>
      <sheetName val="FrontPage"/>
      <sheetName val="ChannelSlide"/>
      <sheetName val="AllChannels"/>
      <sheetName val="Summ P&amp;L"/>
      <sheetName val="Cash Summ"/>
      <sheetName val="OpExpSummary"/>
      <sheetName val="Qtr P&amp;L"/>
      <sheetName val="OpExpense"/>
      <sheetName val="Staffing"/>
      <sheetName val="My Summary"/>
      <sheetName val="Capx Smry"/>
      <sheetName val="CapitalPlan"/>
      <sheetName val="Rev Assumptions"/>
      <sheetName val="Rev Model"/>
      <sheetName val="DeptExpAssumps"/>
      <sheetName val="Rev Written Assumps"/>
      <sheetName val="BSAssumps"/>
      <sheetName val="SalesDrivers"/>
      <sheetName val="ProfSvcsCheck"/>
      <sheetName val="SalesCheck"/>
      <sheetName val="Summ Cash"/>
      <sheetName val="Invest Use"/>
      <sheetName val="Qtr P_L"/>
      <sheetName val="CR_Data"/>
      <sheetName val="Print_Menu"/>
      <sheetName val="Financial_Summary"/>
      <sheetName val="ROS &amp; Safety"/>
      <sheetName val="EV &amp; Cash"/>
      <sheetName val="ORI_history"/>
      <sheetName val="NW_UnitCost_Chart"/>
      <sheetName val="CR_Graphs"/>
      <sheetName val=" Financial_Input_Actual"/>
      <sheetName val="Financial_Input_Plan"/>
      <sheetName val="Financial_Input_MYU"/>
      <sheetName val="EVA_Data"/>
      <sheetName val="NWAssets_Data"/>
      <sheetName val="NW_UnitCost_data"/>
      <sheetName val="Safety_GR_data"/>
      <sheetName val="NOP_history"/>
      <sheetName val="Min Gain 1996"/>
      <sheetName val="soc1"/>
      <sheetName val="Reviewer Notes"/>
      <sheetName val="Preparer Notes"/>
      <sheetName val="Preparer Notes 4_99"/>
      <sheetName val="TAX IS"/>
      <sheetName val="TAX BS"/>
      <sheetName val="M1 CF"/>
      <sheetName val="TAJES"/>
      <sheetName val="AFS AJEs 2002"/>
      <sheetName val="12-02 Audit entriesOLD"/>
      <sheetName val="TAX EQ 12_31"/>
      <sheetName val="TAXDEPR-12_31"/>
      <sheetName val="704(b) IS"/>
      <sheetName val="704(b) BS"/>
      <sheetName val="704(b) EQ 12_31"/>
      <sheetName val="704C DEPR"/>
      <sheetName val="704C CALC"/>
      <sheetName val="704C SUM"/>
      <sheetName val="704C SUM Fndg"/>
      <sheetName val="704(b)MG"/>
      <sheetName val="752 "/>
      <sheetName val="AFS AJEs 02OLD"/>
      <sheetName val="704C EQ 6_25"/>
      <sheetName val="704B"/>
      <sheetName val="12-02 Audit entries"/>
      <sheetName val="Prep Notes"/>
      <sheetName val="Book-tax diff"/>
      <sheetName val="AFS AJEs Final"/>
      <sheetName val="TAX EQ 12_31 state"/>
      <sheetName val="12-02 AUDIT JEs"/>
      <sheetName val="752"/>
      <sheetName val="GAAP-Tax"/>
      <sheetName val="Gain Analysis"/>
      <sheetName val="TRANS ANALYSIS"/>
      <sheetName val="Review notes 4th qtr"/>
      <sheetName val="Reviewer Notes 3rd qtr"/>
      <sheetName val="Preparer Points"/>
      <sheetName val="TAX EQ 12-31"/>
      <sheetName val="TAX EQ 12-31 State"/>
      <sheetName val="State Depr"/>
      <sheetName val="TAXDEPR-12-31"/>
      <sheetName val="Preparer Notes "/>
      <sheetName val="AUDIT JEs"/>
      <sheetName val="Reviewer Notes 5-31"/>
      <sheetName val="Bridge "/>
      <sheetName val="12-02 Late AJES"/>
      <sheetName val="GAAP-Tax Rec"/>
      <sheetName val="TAX EQ at 9_30 99"/>
      <sheetName val="12-31 TAXDEPR "/>
      <sheetName val="755 COMP GP"/>
      <sheetName val="755 COMP LP'S"/>
      <sheetName val="12_97 Est Bal 161_MRP_10100"/>
      <sheetName val="Reviewer Notes "/>
      <sheetName val="INV WALK02"/>
      <sheetName val="INV WALK00"/>
      <sheetName val="704C IS"/>
      <sheetName val="704C BS"/>
      <sheetName val="704C EQ 12_31"/>
      <sheetName val="Preparer Points per MS"/>
      <sheetName val="Tax-GAAP"/>
      <sheetName val="Gain"/>
      <sheetName val="Gain-Loss Analysis"/>
      <sheetName val="704(b) EQ 12-31"/>
      <sheetName val="CF Notes 12-99"/>
      <sheetName val="Rev Notes"/>
      <sheetName val="Prep Notes "/>
      <sheetName val="Exc Prod Exp"/>
      <sheetName val="263A Ftnte"/>
      <sheetName val="263A Footnote"/>
      <sheetName val="709"/>
      <sheetName val="195"/>
      <sheetName val="469"/>
      <sheetName val="FAS clean-up"/>
      <sheetName val="1998 depr adds"/>
      <sheetName val="loss on PY sale"/>
      <sheetName val="A4.1 Balance Sheet 12-31"/>
      <sheetName val="Assum"/>
      <sheetName val="Month 8"/>
      <sheetName val="PAFP_BS"/>
      <sheetName val="T8-2"/>
      <sheetName val="T23"/>
      <sheetName val="T30"/>
      <sheetName val="T31-2"/>
      <sheetName val="T32"/>
      <sheetName val="T33-1"/>
      <sheetName val="T33-2"/>
      <sheetName val="T34"/>
      <sheetName val="T35"/>
      <sheetName val="T36-1"/>
      <sheetName val="T40"/>
      <sheetName val="T45"/>
      <sheetName val="T46"/>
      <sheetName val="T47 "/>
      <sheetName val="T50"/>
      <sheetName val="T51"/>
      <sheetName val="T52"/>
      <sheetName val="T70"/>
      <sheetName val="T75"/>
      <sheetName val="T76"/>
      <sheetName val="T79"/>
      <sheetName val="T80"/>
      <sheetName val="T81"/>
      <sheetName val="T90"/>
      <sheetName val="WP Index"/>
      <sheetName val="24001A"/>
      <sheetName val="24003"/>
      <sheetName val="24004A"/>
      <sheetName val="24004U"/>
      <sheetName val="24016"/>
      <sheetName val="24016 Info"/>
      <sheetName val="Ln4 Ord. Inc"/>
      <sheetName val="8865 Analysis"/>
      <sheetName val="24016B"/>
      <sheetName val="24016A"/>
      <sheetName val="New Funds"/>
      <sheetName val="DirFund"/>
      <sheetName val="PHZCAP"/>
      <sheetName val="GSLPOF"/>
      <sheetName val="GSPPLP"/>
      <sheetName val="GSPP(OFF)"/>
      <sheetName val="STPLP"/>
      <sheetName val="SJPLP"/>
      <sheetName val="SEPLP"/>
      <sheetName val="GSCI"/>
      <sheetName val="GDPLLC"/>
      <sheetName val="Goodwill"/>
      <sheetName val="Startup Costs"/>
      <sheetName val="Fees"/>
      <sheetName val="Net assets"/>
      <sheetName val="FIX94"/>
      <sheetName val="Other Acc"/>
      <sheetName val="Other Misc Acc"/>
      <sheetName val="Excess Acc"/>
      <sheetName val="PPW COA"/>
      <sheetName val="02-Février"/>
      <sheetName val="Pro-rata Int. Calc."/>
      <sheetName val="RH 3-26-01 Int. Exp. Alloc.USE"/>
      <sheetName val="12-31-31 p&amp;L. use this"/>
      <sheetName val="Part Cap"/>
      <sheetName val="Tax Allocation"/>
      <sheetName val="1st,  2nd, 3rd, &amp; 4th Q P&amp;L"/>
      <sheetName val="Chem. - Lex. Trans. Inv % Calc."/>
      <sheetName val="D&amp;T Fees"/>
      <sheetName val="Ddown 2001.INCORRECT"/>
      <sheetName val="CFIG Support"/>
      <sheetName val="Merge Schedule"/>
      <sheetName val="1114724"/>
      <sheetName val="2000 TB"/>
      <sheetName val="Fund Performance"/>
      <sheetName val="P1"/>
      <sheetName val="P2"/>
      <sheetName val="Entity Active LP's"/>
      <sheetName val="Investran Data"/>
      <sheetName val="Detail"/>
      <sheetName val="brep2"/>
      <sheetName val="1Q 2000"/>
      <sheetName val="2Q 2000"/>
      <sheetName val="3Q 2000 "/>
      <sheetName val="4Q 2000 "/>
      <sheetName val="QtrLtr"/>
      <sheetName val="Database"/>
      <sheetName val="SSOMF_GL"/>
      <sheetName val="Bloomberg Download"/>
      <sheetName val="SOCIPD"/>
      <sheetName val="Page 1"/>
      <sheetName val="Page 2"/>
      <sheetName val="BREAKUP"/>
      <sheetName val="Aug"/>
      <sheetName val="References"/>
      <sheetName val="p3"/>
      <sheetName val="Schedule A - REIT III"/>
      <sheetName val="Investors"/>
      <sheetName val="Blackstone Equity"/>
      <sheetName val="SOALAPD"/>
      <sheetName val="4-01"/>
      <sheetName val="Misc"/>
      <sheetName val="2000 Trial Bal."/>
      <sheetName val="LONG POSITIONS"/>
      <sheetName val="2005 TB1"/>
      <sheetName val="TB3"/>
      <sheetName val="DIAMOND"/>
      <sheetName val="INQ"/>
      <sheetName val="CFIG MFEE 2008"/>
      <sheetName val="Recap"/>
      <sheetName val="Mgmt Fee"/>
      <sheetName val="One day, Seven day, and Seven C"/>
      <sheetName val="PV"/>
      <sheetName val="1114724.XLS"/>
      <sheetName val="CC7 Calcs"/>
      <sheetName val="TIMELINE CHECK"/>
      <sheetName val="Jan"/>
      <sheetName val="Accr 401(k) Contr{A}"/>
      <sheetName val="Accrued Advertising{C&amp;S}"/>
      <sheetName val="Accrued Bonus{A}"/>
      <sheetName val="Accrued Rebates{A}"/>
      <sheetName val="Accrued Other Est Liab{A}"/>
      <sheetName val="Accrued Vacation{A}"/>
      <sheetName val="Amortization - (Cost){A}"/>
      <sheetName val="Amortization - (Accum.){A}"/>
      <sheetName val="Charitable Contributions{A}"/>
      <sheetName val="Depreciation - (Accum.){A}"/>
      <sheetName val="Fuel Tax Credit_AMT"/>
      <sheetName val="Other Reserves{A}"/>
      <sheetName val="R &amp; D Credit{A}"/>
      <sheetName val="263A Capitalization Adj.{A}"/>
      <sheetName val="481 Adjustment{A}"/>
      <sheetName val="Targeted Job Credit{A}"/>
      <sheetName val="Warranty Reserve{A}"/>
      <sheetName val="Appraised Value of Property"/>
      <sheetName val="State Accounts Recievable"/>
      <sheetName val="Payroll Appor Info"/>
      <sheetName val="Prop App Info - Buildings"/>
      <sheetName val="Prop App Info - Furn &amp; Fixtures"/>
      <sheetName val="Prop App Info - Gross Rent Exp"/>
      <sheetName val="Prop App Info - Inventory"/>
      <sheetName val="Prop App Info - Land"/>
      <sheetName val="Prop App Info - Mach &amp; Equip"/>
      <sheetName val="Prop App Info - Trans Equip"/>
      <sheetName val="Sales App Info - Other Receipts"/>
      <sheetName val="Sales Fact Info-Int &amp; Dividends"/>
      <sheetName val="Sales Fact Info-Sales of Assets"/>
      <sheetName val="State Import"/>
      <sheetName val="PwC Use Only - SYS DIF"/>
      <sheetName val="M1 Import"/>
      <sheetName val="Summary Schedule M-1"/>
      <sheetName val="ORGMAP"/>
      <sheetName val="Bridge Request"/>
      <sheetName val="Depr Request"/>
      <sheetName val="Ext_Ext Request"/>
      <sheetName val="Import"/>
      <sheetName val="K6"/>
      <sheetName val="K7"/>
      <sheetName val="K9"/>
      <sheetName val="K11"/>
      <sheetName val="R1"/>
      <sheetName val="S4"/>
      <sheetName val="FedFrntld"/>
      <sheetName val="StFrntld"/>
      <sheetName val="RetRev"/>
      <sheetName val="Demographic"/>
      <sheetName val="Pay-IN Schedule"/>
      <sheetName val="Project IRR"/>
      <sheetName val="Deferred Equity"/>
      <sheetName val="Thrid Party Equity"/>
      <sheetName val="LIHTC Schedule"/>
      <sheetName val="Historic Credit Schedule"/>
      <sheetName val="State Tax Credit Schedule"/>
      <sheetName val="Combine Credit Schedule"/>
      <sheetName val="(Profit)Loss Schedule"/>
      <sheetName val="Tax Benefit Schedule"/>
      <sheetName val="Source &amp; Uses Schedule"/>
      <sheetName val="FINANCING FEE"/>
      <sheetName val="Amortization"/>
      <sheetName val="Amortization2"/>
      <sheetName val="Amortization3"/>
      <sheetName val="Vertical Summary"/>
      <sheetName val="Vertical Summary 9222000"/>
      <sheetName val="CASH ON CASH Quarterly"/>
      <sheetName val="CASH ON CASH"/>
      <sheetName val="Specified Property"/>
      <sheetName val="Vertical Summary (2)"/>
      <sheetName val="Third Party Equity"/>
      <sheetName val="Vertical Summary Lumpsum"/>
      <sheetName val="Annual Longpay Benefits"/>
      <sheetName val="Annual Lumpsum Benefits"/>
      <sheetName val="HSBC Benefits"/>
      <sheetName val="Wells Fargo Vertical Summary"/>
      <sheetName val="Wells Fargo Annual Benefits"/>
      <sheetName val="cc-cef2000.xls"/>
      <sheetName val="PCM Query, 7-14-2011"/>
      <sheetName val="PCM Query, 7-19-2011"/>
      <sheetName val="Summary for 40"/>
      <sheetName val="PCM Query, 7-27-2011"/>
      <sheetName val="PCM Query, 8-3-2011"/>
      <sheetName val="PCM Query, 8-10-2011"/>
      <sheetName val="KPMG K-1 Master List"/>
      <sheetName val="K-1 Tracking Sheet"/>
      <sheetName val="Foreign Forms Count"/>
      <sheetName val="Pivot (DO NOT REMOVE)"/>
      <sheetName val="2010 IP List-Reconciliation"/>
      <sheetName val="FOF Code-Reconciliation"/>
      <sheetName val="PCM Matrix"/>
      <sheetName val="2010 Investment K-1's-no delete"/>
      <sheetName val="8865 Formula page"/>
      <sheetName val="Comment Box Drop Downs"/>
      <sheetName val="8886 - Trader Reclass Drop Down"/>
      <sheetName val="True Up_09 Est. &amp; Final K-1s"/>
      <sheetName val="Est. K-1s Cut_PY K-1 MasterList"/>
      <sheetName val="General Instruction Tab"/>
      <sheetName val="Code "/>
      <sheetName val="TRANSPOSE"/>
      <sheetName val="2010 True-up Master List"/>
      <sheetName val="2010 True-up Calculation"/>
      <sheetName val="True Up Tracking"/>
      <sheetName val="Summary for DAF"/>
      <sheetName val="Modified Longpay Quarterly"/>
      <sheetName val="Summary for PPEF"/>
      <sheetName val="C1b – K1 Master List"/>
      <sheetName val="2016 PFIC List"/>
      <sheetName val="PCM Matrix (9-3-10)"/>
      <sheetName val="PCM Query, 7-21-2011"/>
      <sheetName val="PCM Query, 7-7-2011"/>
      <sheetName val="Master "/>
      <sheetName val="Totals"/>
      <sheetName val="Joe Aakre"/>
      <sheetName val="Alan Acosta"/>
      <sheetName val="Joe Aiello"/>
      <sheetName val="Linda Anderson"/>
      <sheetName val="Christopher Anzivino"/>
      <sheetName val="Ron Astin"/>
      <sheetName val="Robert Baird"/>
      <sheetName val="Tim Batts"/>
      <sheetName val="Melanie Bennetts"/>
      <sheetName val="Robert Bruckner"/>
      <sheetName val="Frederick Brock"/>
      <sheetName val="Larry Calame"/>
      <sheetName val="Ramon Caldera"/>
      <sheetName val="Debbie Caldwell"/>
      <sheetName val="Chris Cameron"/>
      <sheetName val="Bill Carlson"/>
      <sheetName val="Stefanie Causey"/>
      <sheetName val="Roger Chadderdon"/>
      <sheetName val="Trevor Clark"/>
      <sheetName val="James Clarke"/>
      <sheetName val="Jim Cook"/>
      <sheetName val="Norma Cook"/>
      <sheetName val="Robin Cooley "/>
      <sheetName val="John Corey"/>
      <sheetName val="David Cowen"/>
      <sheetName val="Todd Cruz"/>
      <sheetName val="April Danbury"/>
      <sheetName val="David de Looze"/>
      <sheetName val="Deborah Dewig"/>
      <sheetName val="Prashant Dubey"/>
      <sheetName val="Greg Duke"/>
      <sheetName val="Richard Dukes"/>
      <sheetName val="Jon Eldridge"/>
      <sheetName val="Michael Emmert"/>
      <sheetName val="Michael Ferrante"/>
      <sheetName val="Todd Findlay"/>
      <sheetName val="Karl Flusche"/>
      <sheetName val="Thilo Freeman"/>
      <sheetName val="Patrick Gibson"/>
      <sheetName val="Dean Gonsowski"/>
      <sheetName val="Winston Goodbody"/>
      <sheetName val="Rafael Gorgal"/>
      <sheetName val="Kannan Govind."/>
      <sheetName val="Brad Gragert"/>
      <sheetName val="Tim Griffiths"/>
      <sheetName val="Loren Guthrie"/>
      <sheetName val="Tho Han "/>
      <sheetName val="Brad Harris"/>
      <sheetName val="Chris Haynes"/>
      <sheetName val="Nick Hensley "/>
      <sheetName val="Mindy Heuszel"/>
      <sheetName val="Brett Howard"/>
      <sheetName val="Nicole Jenkins"/>
      <sheetName val="James Jacobson"/>
      <sheetName val="David Johnson "/>
      <sheetName val="Dwayne Johnson"/>
      <sheetName val="Kalah Kahl"/>
      <sheetName val="Doug Kaminski"/>
      <sheetName val="Amber Kindred"/>
      <sheetName val="Damon Knight"/>
      <sheetName val="Brian Knowles"/>
      <sheetName val="Kate Kockler"/>
      <sheetName val="Ted Kukorowski"/>
      <sheetName val="Shawna Kuykendall"/>
      <sheetName val="Jevon LaBar"/>
      <sheetName val="Rob Lekowski"/>
      <sheetName val="Deb Libby"/>
      <sheetName val="Marc Litchfield"/>
      <sheetName val="Janet Lunde"/>
      <sheetName val="Gregory Lutz"/>
      <sheetName val="Mary Mack "/>
      <sheetName val="Dee Madden"/>
      <sheetName val="Chris Maki"/>
      <sheetName val="Frank Marzetta"/>
      <sheetName val="Enrico Masanga"/>
      <sheetName val="Gerald Massey"/>
      <sheetName val="Chris May"/>
      <sheetName val="Peter McLaughlin"/>
      <sheetName val="Sherron Meinert"/>
      <sheetName val="Peggy Meyer"/>
      <sheetName val="Andrew Milkes"/>
      <sheetName val="Patrick Murphy"/>
      <sheetName val="Kathy Murray"/>
      <sheetName val="Stein Nielsen"/>
      <sheetName val="Jason Olson"/>
      <sheetName val="Erik Onnen"/>
      <sheetName val="Jeri Owen"/>
      <sheetName val="Dan Pelc"/>
      <sheetName val="Bonnie Poindexter"/>
      <sheetName val="Lyman Potts "/>
      <sheetName val="Amy Price"/>
      <sheetName val="John Radder"/>
      <sheetName val="Jason Ray"/>
      <sheetName val="Mark Reber"/>
      <sheetName val="Colleen Roe"/>
      <sheetName val="Brian Rose"/>
      <sheetName val="Zig Rosinski"/>
      <sheetName val="Adam Rubinger"/>
      <sheetName val="Neil Runde"/>
      <sheetName val="Belinda Runkle"/>
      <sheetName val="John Rutledge"/>
      <sheetName val="Nicholas Scheer"/>
      <sheetName val="Adam Schricker"/>
      <sheetName val="Tanya Schricker"/>
      <sheetName val="Louisa Seever"/>
      <sheetName val="Mark Shavers"/>
      <sheetName val="Ken Smiley"/>
      <sheetName val="Amy Smith  "/>
      <sheetName val="Beth Stehno"/>
      <sheetName val="Jason Stone"/>
      <sheetName val="Chad Stowe"/>
      <sheetName val="William Strye"/>
      <sheetName val="Lisa Surber"/>
      <sheetName val="Meera Suresh"/>
      <sheetName val="Robert Tallman"/>
      <sheetName val="Leslie Taylor"/>
      <sheetName val="Casey Tercek"/>
      <sheetName val="Michael Terry"/>
      <sheetName val="Michael Teufel"/>
      <sheetName val="Leona Thomas"/>
      <sheetName val="Dragomir Todorov"/>
      <sheetName val="Andrew Trabilsy"/>
      <sheetName val="Sandra Tronier"/>
      <sheetName val="Todd Trzcinski"/>
      <sheetName val="Kevin Unger"/>
      <sheetName val="Joe Uong"/>
      <sheetName val="David Weber"/>
      <sheetName val="Laura Webster"/>
      <sheetName val="Kaasey Whitaker"/>
      <sheetName val="Aaron Wiley"/>
      <sheetName val="Michelle Wingert-Garris"/>
      <sheetName val="Susan Williamson"/>
      <sheetName val="Julia Wotipka"/>
      <sheetName val="Matthew Zhun"/>
      <sheetName val="Ronald Bay"/>
      <sheetName val="Mary Bukoski"/>
      <sheetName val="Walter Colt"/>
      <sheetName val="Kit Gauthier"/>
      <sheetName val="Erica Hass"/>
      <sheetName val="Michael Hogan"/>
      <sheetName val="David Ludeman"/>
      <sheetName val="Quang Nguyen"/>
      <sheetName val="Ira Nye"/>
      <sheetName val="Vikas Pall"/>
      <sheetName val="Aaron Pippin"/>
      <sheetName val="David Reynolds"/>
      <sheetName val="Khoi Vu"/>
      <sheetName val="Chris Wilen"/>
      <sheetName val="Q-Instruction"/>
      <sheetName val=" Input Q&amp;A"/>
      <sheetName val="Assigned"/>
      <sheetName val="Generic Form Data"/>
      <sheetName val="Datafile"/>
      <sheetName val="Log"/>
      <sheetName val="Feature"/>
      <sheetName val="C1e - 8865"/>
      <sheetName val="IP206 Info"/>
      <sheetName val="email 037,038"/>
      <sheetName val="A-2 037"/>
      <sheetName val="A-2 038"/>
      <sheetName val="A-2 101.6"/>
      <sheetName val="A-2 27"/>
      <sheetName val="A-2 029"/>
      <sheetName val="A-2 034"/>
      <sheetName val="A-2 044"/>
      <sheetName val="A-2 093"/>
      <sheetName val="A-2 94"/>
      <sheetName val="A-2 97"/>
      <sheetName val="50552"/>
      <sheetName val="A-2 186"/>
      <sheetName val="A-2 188"/>
      <sheetName val="A-2 145"/>
      <sheetName val="A-2 190"/>
      <sheetName val="A-2 194"/>
      <sheetName val="A-2 206.5"/>
      <sheetName val="A-2 250"/>
      <sheetName val="A-2 255.4"/>
      <sheetName val="A-2 255.5"/>
      <sheetName val="A-2 261"/>
      <sheetName val="GEP-8865 test 2_75480509"/>
      <sheetName val="Q-Input"/>
      <sheetName val="email 261"/>
      <sheetName val="email 094"/>
      <sheetName val="7-27 Meeting notes"/>
      <sheetName val="GEP-8865 test 2_75480509.xlsm"/>
      <sheetName val="GEP-8865%20test%202_75480509.xl"/>
      <sheetName val="Liabilities"/>
      <sheetName val="Experience"/>
      <sheetName val="Contributions"/>
      <sheetName val="Amort"/>
      <sheetName val="FASB"/>
      <sheetName val="End of Year FASB"/>
      <sheetName val="FASB PSC"/>
      <sheetName val="BP Proj"/>
      <sheetName val="Arps"/>
      <sheetName val="A2-Trial Balance for 2016"/>
      <sheetName val="2012 P12 Analysis "/>
      <sheetName val="2012 P12 Analysis -natural sign"/>
      <sheetName val="A1-2012 Recon"/>
      <sheetName val="A1-2012 Recon-natural sign"/>
      <sheetName val="A2-Trial Balance"/>
      <sheetName val="B1-Audit Fees"/>
      <sheetName val="B4-Starlight"/>
      <sheetName val="2006 Summary"/>
      <sheetName val="2006 Data"/>
      <sheetName val="2016 Pivot"/>
      <sheetName val="2016 P 12 Analysis"/>
      <sheetName val="2016 P 12 Analysis-natural sign"/>
      <sheetName val="A1-2016 Recon"/>
      <sheetName val="B4-Summary"/>
      <sheetName val="2016 Dec Summary"/>
      <sheetName val="2016 Nov Summary"/>
      <sheetName val="2016 August Summary"/>
      <sheetName val="Trial Balance 2016"/>
      <sheetName val="M-1 Lead"/>
      <sheetName val="Nondeductible Spousal Travel"/>
      <sheetName val="Accrued Advertising"/>
      <sheetName val="Accrued Bonus"/>
      <sheetName val="Accured Freight"/>
      <sheetName val="Accrued Other Est Liab"/>
      <sheetName val="Pension &amp; Profit Sharing"/>
      <sheetName val="Accr Post Emp. Ben."/>
      <sheetName val="Accrued Product Liability"/>
      <sheetName val="Accrued Prof. Fees"/>
      <sheetName val="Accrued Markdowns - Rebates"/>
      <sheetName val="Accrued Vacation"/>
      <sheetName val="Accrued Workers Compensation"/>
      <sheetName val="Bad Debt"/>
      <sheetName val="Charitable Contributions"/>
      <sheetName val="Deferred Comp"/>
      <sheetName val="Deferred Revenue"/>
      <sheetName val="Gain-Loss on Sale of Assets"/>
      <sheetName val="Insurance &amp; Environ Reserve"/>
      <sheetName val="Inventory Valuation Adjustments"/>
      <sheetName val="Med Ins Res"/>
      <sheetName val="263A Capitalization Adj."/>
      <sheetName val="State Taxes"/>
      <sheetName val="Tax Credits"/>
      <sheetName val="Depreciation - (Cost)"/>
      <sheetName val="Depreciation - (Accum.)"/>
      <sheetName val="Amortization - (Cost)"/>
      <sheetName val="Amortization - (Accum.)"/>
      <sheetName val="NPC"/>
      <sheetName val="DEPR"/>
      <sheetName val="RB"/>
      <sheetName val="ContractChange"/>
      <sheetName val="Misc 1"/>
      <sheetName val="Misc 2"/>
      <sheetName val="AdjSummary"/>
      <sheetName val="UnadjData "/>
      <sheetName val="ExtractData"/>
      <sheetName val="AdjDatabase"/>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 val="PFIC Input Information"/>
      <sheetName val="Other Projects_021 - 2010 PFIC "/>
      <sheetName val="Amortization 90%"/>
      <sheetName val="Amortization 10%"/>
      <sheetName val="Vertical Summary Long Pay"/>
      <sheetName val="Vertical Summary Lump Sum"/>
      <sheetName val="Fannie 4yr Pay-In"/>
      <sheetName val="Fannie NPV"/>
      <sheetName val="Vertical Summary longpay"/>
      <sheetName val="Fannie"/>
      <sheetName val="CASH ON CASH Quarterly (2)"/>
      <sheetName val="Freddie Mac Benefits"/>
      <sheetName val="Astoria"/>
      <sheetName val="HSBC"/>
      <sheetName val="Citigroup"/>
      <sheetName val="Deutsche"/>
      <sheetName val="Freddie Mac"/>
      <sheetName val="Freddie Annual Benefits"/>
      <sheetName val="JP Morgan"/>
      <sheetName val="Early Losses Allocation"/>
      <sheetName val="Intangibles"/>
      <sheetName val="Misc Other Accts"/>
      <sheetName val="L-Cash"/>
      <sheetName val="L-AR"/>
      <sheetName val="Unset"/>
      <sheetName val="L-Inv FV"/>
      <sheetName val="L-Inv Cost"/>
      <sheetName val="PCD &amp; PSD"/>
      <sheetName val="Dal-Tile"/>
      <sheetName val="Commit"/>
      <sheetName val="RECAP SUMMARY"/>
      <sheetName val="Royalties"/>
      <sheetName val="PMCSI"/>
      <sheetName val="A1b ATA"/>
      <sheetName val="Footnote Summary"/>
      <sheetName val="A2-3 BS"/>
      <sheetName val="A2-5 IS"/>
      <sheetName val="A2-6 PE"/>
      <sheetName val="A-5 PBC TB"/>
      <sheetName val="C1b - K-1 Master List"/>
      <sheetName val="C1d - 8621"/>
      <sheetName val="8082"/>
      <sheetName val="C-0-0a IP Inc Schedule"/>
      <sheetName val="STMT A"/>
      <sheetName val="STMT B"/>
      <sheetName val="STMT C"/>
      <sheetName val="C-3 Gain(Loss) on Sale of Stoc"/>
      <sheetName val="C-3-1 (PBC)"/>
      <sheetName val="G-6"/>
      <sheetName val="G-12"/>
      <sheetName val="K-6-1 Perm Reconcil."/>
      <sheetName val="Z-1 GL Detail"/>
      <sheetName val="Exhibit"/>
      <sheetName val="Function"/>
      <sheetName val="Function1149"/>
      <sheetName val="NRO"/>
      <sheetName val="ADJ"/>
      <sheetName val="UTCR"/>
      <sheetName val="URO"/>
      <sheetName val="Unadj Data for RAM"/>
      <sheetName val="CWC"/>
      <sheetName val="Check"/>
      <sheetName val="Merch Summ"/>
      <sheetName val="YTD (Summary)"/>
      <sheetName val="YTD Activity"/>
      <sheetName val="Jan-03"/>
      <sheetName val="Feb-03"/>
      <sheetName val="Mar-03"/>
      <sheetName val="Apr-03"/>
      <sheetName val="May-03"/>
      <sheetName val="Jun-03"/>
      <sheetName val="Jul-03"/>
      <sheetName val="Aug-03"/>
      <sheetName val="Sep-03"/>
      <sheetName val="Oct-03"/>
      <sheetName val="Nov-03"/>
      <sheetName val="Dec-03"/>
      <sheetName val="Adjustment Summary"/>
      <sheetName val="Adjustment Details"/>
      <sheetName val="Data Jan-02"/>
      <sheetName val="Data Feb-02"/>
      <sheetName val="Data Mar-02"/>
      <sheetName val="Data Apr-02"/>
      <sheetName val="Data May-02"/>
      <sheetName val="Data Mar-03"/>
      <sheetName val="Data Feb-03"/>
      <sheetName val="Data Jan-03"/>
      <sheetName val="Data Dec-02"/>
      <sheetName val="Data Nov-02"/>
      <sheetName val="Data Oct-02"/>
      <sheetName val="Data Sep-02"/>
      <sheetName val="Data Aug-02"/>
      <sheetName val="Data Jul-02"/>
      <sheetName val="Data Jun-02"/>
      <sheetName val="Data May-03"/>
      <sheetName val="Data Apr-03"/>
      <sheetName val="Exit Tax Template"/>
      <sheetName val="Combined Credit Schedule"/>
      <sheetName val="cash report"/>
      <sheetName val="Template 2 18 04"/>
      <sheetName val="Swap Calculator"/>
      <sheetName val="G3 Depreciation Calculation"/>
      <sheetName val="h06"/>
      <sheetName val="A"/>
      <sheetName val="**_p"/>
      <sheetName val="Expense Summary"/>
      <sheetName val="Pipeline Model"/>
      <sheetName val=" Bookings, Revenue, Collections"/>
      <sheetName val="Monthly Cashflow"/>
      <sheetName val="Maint. Rev"/>
      <sheetName val="Maint. Cashflow"/>
      <sheetName val="Hiring Plan"/>
      <sheetName val="Salary Details"/>
      <sheetName val="Salary Details w-names"/>
      <sheetName val="Travel Details"/>
      <sheetName val="Pool Bonus Model"/>
      <sheetName val="Gateway"/>
      <sheetName val="ProVal"/>
      <sheetName val="Balance sheet review"/>
      <sheetName val="New Audit Format"/>
      <sheetName val="1120YTD_2003"/>
      <sheetName val="landlord"/>
      <sheetName val="kj"/>
      <sheetName val="Str Tbl"/>
      <sheetName val="Debit Balances"/>
      <sheetName val="Data Pd 6"/>
      <sheetName val="Aging Summary"/>
      <sheetName val="Aging from street date"/>
      <sheetName val="Aging by month"/>
      <sheetName val="Titles over 365"/>
      <sheetName val="Graph Data"/>
      <sheetName val="MandInfo"/>
      <sheetName val="TccMcc"/>
      <sheetName val="Info3a"/>
      <sheetName val="A1Info"/>
      <sheetName val="A1a"/>
      <sheetName val="ScheduleC"/>
      <sheetName val="A1bReport"/>
      <sheetName val="A1ba"/>
      <sheetName val="A1bSI"/>
      <sheetName val="A3a"/>
      <sheetName val="A3b"/>
      <sheetName val="A4a"/>
      <sheetName val="A4b"/>
      <sheetName val="C1_Inv"/>
      <sheetName val="C6"/>
      <sheetName val="G1Totals"/>
      <sheetName val="G12a"/>
      <sheetName val="G12b"/>
      <sheetName val="K1_PS"/>
      <sheetName val="TRCMRCSUM"/>
      <sheetName val="SQL MTD"/>
      <sheetName val="TBALL"/>
      <sheetName val="Investment Allocation Schedule"/>
      <sheetName val="Estimates"/>
      <sheetName val="Names"/>
      <sheetName val="All-in-rate"/>
      <sheetName val="BofA Vertical Summary"/>
      <sheetName val="BofA Annual Benefits"/>
      <sheetName val="Fannie Mae Vertical Summary"/>
      <sheetName val="Fannie Annual Benefits"/>
      <sheetName val="Source &amp; Uses Schedule Cash"/>
      <sheetName val="Balance Sheet (2)"/>
      <sheetName val="Supplement Sch D (2)"/>
      <sheetName val="Contrib"/>
      <sheetName val="Dist"/>
      <sheetName val="K-1 Flow Thru"/>
      <sheetName val="Chart of Acc."/>
      <sheetName val="Revision"/>
      <sheetName val="SM Transfer Module"/>
      <sheetName val="C-1 Macro"/>
      <sheetName val="C-0-0 PBC Book Income"/>
      <sheetName val="C-0-1"/>
      <sheetName val="STATEMENT A"/>
      <sheetName val="STATEMENT B"/>
      <sheetName val="C1b - K1 Master List"/>
      <sheetName val="C1d-8621"/>
      <sheetName val="C-0-4 ECI"/>
      <sheetName val="8082 Attachment (CB OFFSHORE)"/>
      <sheetName val="S-6"/>
      <sheetName val="PCM MATRIX PBC"/>
      <sheetName val="8621 MATRIX PBC"/>
      <sheetName val="A-6 GL"/>
      <sheetName val="Specified Property (2)"/>
      <sheetName val="Freddie closing report"/>
      <sheetName val="Beneficial Mutual Benefits"/>
      <sheetName val="Fifth Third Benefits"/>
      <sheetName val="Wells Fargo Benefits"/>
      <sheetName val="Charter One Benefits"/>
      <sheetName val="Chase  Benefits"/>
      <sheetName val="Worldbook Benefits"/>
      <sheetName val="Freddie Benefits"/>
      <sheetName val="Wells Annual Benefits"/>
      <sheetName val="JPMorgan Benefits"/>
      <sheetName val="JPMorgan Annual Benefits"/>
      <sheetName val="World Book Benefits"/>
      <sheetName val="Rentroll"/>
      <sheetName val="(Profit)Loss Schedule Leverage"/>
      <sheetName val="(Profit)Loss Schedule Cash"/>
      <sheetName val="Cash on Cash Pricing"/>
      <sheetName val="Bank One Benefits"/>
      <sheetName val="Wesbanco Benefits"/>
      <sheetName val="Prudential Benefits"/>
      <sheetName val="Lasalle Benefits"/>
      <sheetName val="Chase Benefits"/>
      <sheetName val="longpay IRR test"/>
      <sheetName val="cons M-1"/>
      <sheetName val="cons M-2"/>
      <sheetName val="cons book- tax"/>
      <sheetName val="bi book - tax"/>
      <sheetName val="bl book - tax"/>
      <sheetName val="263A"/>
      <sheetName val="leasehold"/>
      <sheetName val="1997 GW TB"/>
      <sheetName val="ca depr"/>
      <sheetName val="apport"/>
      <sheetName val="StateTax"/>
      <sheetName val="1600 &amp; 1600 Details"/>
      <sheetName val="New Store Depreciation"/>
      <sheetName val="STRTBL"/>
      <sheetName val="WHSE COST CENTERS"/>
      <sheetName val="cattbl"/>
      <sheetName val="2035 YTD03"/>
      <sheetName val="2035 Dec02"/>
      <sheetName val="gross calc"/>
      <sheetName val="QUARTERLY IRR"/>
      <sheetName val="Old 95Vertical Summary"/>
      <sheetName val="QUARTERLY IRR (2)"/>
      <sheetName val="Prop. Matrix"/>
      <sheetName val="PshipInfo"/>
      <sheetName val="Partner Data"/>
      <sheetName val="UDMast"/>
      <sheetName val="User Defined Sheet 1 Data"/>
      <sheetName val="Exemptions"/>
      <sheetName val="Leadsheet"/>
      <sheetName val="{A-0} Exp Allocation"/>
      <sheetName val="{A-0-1} Cost Basis of Inv"/>
      <sheetName val="{C-1} eWP C1"/>
      <sheetName val="A-3 BalanceSheet"/>
      <sheetName val="A-4 Inc Stmnt"/>
      <sheetName val="Tables"/>
      <sheetName val="Backup"/>
      <sheetName val="A-4-1 P&amp;L Detail by Inv"/>
      <sheetName val="A-4-2 Unrealized GainLoss"/>
      <sheetName val="A5-2-2 Busted Deal Exp"/>
      <sheetName val="A-4-3 Legal Fees"/>
      <sheetName val="A-4-4 Organisational Exp"/>
      <sheetName val="A-4-5 Registration Fees"/>
      <sheetName val="A-5 TB for eWP Import"/>
      <sheetName val="DREs---&gt;"/>
      <sheetName val="A-5-1 TB 1019 Market St."/>
      <sheetName val="Z-1a GL-1019 Market St"/>
      <sheetName val="{G-6} Capitalized Expenses"/>
      <sheetName val="{G-12} Amortization"/>
      <sheetName val="K-6-1 NAV Allocation"/>
      <sheetName val="Org Expenses"/>
      <sheetName val="M-2 Recon"/>
      <sheetName val="Taxpayer Information"/>
      <sheetName val="UAL-PPM"/>
      <sheetName val="Alloc"/>
      <sheetName val="Amorts"/>
      <sheetName val="Sig"/>
      <sheetName val="Sum1"/>
      <sheetName val="AL"/>
      <sheetName val="AVA"/>
      <sheetName val="CL"/>
      <sheetName val="Cont"/>
      <sheetName val="Explain1"/>
      <sheetName val="Explain2"/>
      <sheetName val="Min"/>
      <sheetName val="AmortFSA"/>
      <sheetName val="Eq of Bal"/>
      <sheetName val="Max"/>
      <sheetName val="FFL1"/>
      <sheetName val="FFL2"/>
      <sheetName val="FFL Credit"/>
      <sheetName val="PBGC Waiver"/>
      <sheetName val="FundPolicy.v1"/>
      <sheetName val="Plan Acct"/>
      <sheetName val="PlanAcct1"/>
      <sheetName val="PlanAcct2"/>
      <sheetName val="FAS35 1"/>
      <sheetName val="FAS87"/>
      <sheetName val="MRVA v2"/>
      <sheetName val="IAS19"/>
      <sheetName val="Partic1"/>
      <sheetName val="Partic2"/>
      <sheetName val="Partic3"/>
      <sheetName val="Prov1"/>
      <sheetName val="Prov2"/>
      <sheetName val="Prov3"/>
      <sheetName val="Prov4"/>
      <sheetName val="Prov5"/>
      <sheetName val="Prov6"/>
      <sheetName val="Prov7"/>
      <sheetName val="Prov8"/>
      <sheetName val="Prov9"/>
      <sheetName val="Prov10"/>
      <sheetName val="Assump1"/>
      <sheetName val="Assump2"/>
      <sheetName val="Assump3"/>
      <sheetName val="Assump4"/>
      <sheetName val="Assump5"/>
      <sheetName val="Assump6"/>
      <sheetName val="A2-0 AFS Reconciliation"/>
      <sheetName val="A2-2 Liabilities Schl M-3"/>
      <sheetName val="A2-3 Schl M-3 guide"/>
      <sheetName val="A5-1 Trial Balance"/>
      <sheetName val="A5-2 - Cons REIT TB"/>
      <sheetName val="A5- 3 - Cons NonREIT TB"/>
      <sheetName val="A5-4 - Fund Level TB"/>
      <sheetName val="A5-5 Combined TB"/>
      <sheetName val="A5-6 Import TB"/>
      <sheetName val="A5-7 - GL"/>
      <sheetName val="2009 Fund level A-5"/>
      <sheetName val="Depreciation Expense Analytic"/>
      <sheetName val="Pipeline Report"/>
      <sheetName val="Closed 99"/>
      <sheetName val="washington report"/>
      <sheetName val="Project Splits"/>
      <sheetName val="Freddie Mac Vertical Summary"/>
      <sheetName val="HSBC Vertical Summary"/>
      <sheetName val="JP Morgan Vertical Summary"/>
      <sheetName val="JP Morgan Annual Benefits"/>
      <sheetName val="Wells Vertical Summary"/>
      <sheetName val="Freddie Vertical Summary"/>
      <sheetName val="detail 06 02 A"/>
      <sheetName val="NEF 87(Profit)Loss Schedule"/>
      <sheetName val="NEF 87 LIHTC Schedule"/>
      <sheetName val="NEF 87 Historic Credit Schedule"/>
      <sheetName val="NEF 88(Profit)Loss Schedule"/>
      <sheetName val="NEF 88LIHTC Schedule"/>
      <sheetName val="NEF 89(Profit)Loss Schedule"/>
      <sheetName val="NEF 89LIHTC Schedule"/>
      <sheetName val="NEF 89Historic Credit"/>
      <sheetName val="NEF 90(Profit)Loss Schedule"/>
      <sheetName val="NEF 90LIHTC Schedule"/>
      <sheetName val="NEF 90Historic Credit"/>
      <sheetName val="NEF 91Profit Loss Schedule"/>
      <sheetName val="NEF 91LIHTC Schedule"/>
      <sheetName val="NEF 91Historic Credit Schedule"/>
      <sheetName val="NEF 92Profit Loss Schedule"/>
      <sheetName val="NEF 92LIHTC Schedule"/>
      <sheetName val="NEF 92Historic Credit Schedule"/>
      <sheetName val="NEF 93(Profit)Loss Schedule"/>
      <sheetName val="NEF 93LIHTC Schedule"/>
      <sheetName val="NEF 93Historic Credit"/>
      <sheetName val="NEF 94(Profit)Loss Schedule"/>
      <sheetName val="NEF 94LIHTC Schedule"/>
      <sheetName val="NEF 94Historic Credit"/>
      <sheetName val="NEF 95(Profit)Loss Schedule"/>
      <sheetName val="NEF 95LIHTC Schedule"/>
      <sheetName val="NEF 95Historic Credit"/>
      <sheetName val="NEF 95II(Profit)Loss Schedule"/>
      <sheetName val="NEF 95IILIHTC Schedule"/>
      <sheetName val="NEF 95IIHistoric Credit"/>
      <sheetName val="NEF 96(Profit)Loss Schedule"/>
      <sheetName val="NEF 96LIHTC Schedule"/>
      <sheetName val="NEF 96Historic Credit"/>
      <sheetName val="NEF 96II(Profit)Loss Schedule"/>
      <sheetName val="NEF 96IILIHTC Schedule"/>
      <sheetName val="NEF 96IIHistoric Credit"/>
      <sheetName val="NEF 97(Profit)Loss Schedule"/>
      <sheetName val="NEF 97LIHTC Schedule"/>
      <sheetName val="NEF 97Historic Credit"/>
      <sheetName val="NEF972(Profit)Loss Schedule"/>
      <sheetName val="NEF972LIHTC Schedule"/>
      <sheetName val="NEF99(Profit)Loss Schedule"/>
      <sheetName val="NEF99LIHTC Schedule"/>
      <sheetName val="NEF99Historic Credit"/>
      <sheetName val="NEF99T2(Profit)Loss Schedule"/>
      <sheetName val="NEF99T2LIHTC Schedule"/>
      <sheetName val="NEF99T2Historic Credit"/>
      <sheetName val="NEF992(Profit)Loss Schedule"/>
      <sheetName val="NEF992LIHTC Schedule"/>
      <sheetName val="NEF992Historic Credit"/>
      <sheetName val="NEF992T2(Profit)Loss Schedule"/>
      <sheetName val="NEF992T2LIHTC Schedule"/>
      <sheetName val="NEF992T2Historic Credit"/>
      <sheetName val="NEF2000(Profit)Loss Schedule"/>
      <sheetName val="NEF2000LIHTC Schedule"/>
      <sheetName val="NEF2000Historic Credit"/>
      <sheetName val="NEF 2001(Profit)Loss Schedule"/>
      <sheetName val="NEF2001LIHTC Schedule"/>
      <sheetName val="NEF2001Historic Credit"/>
      <sheetName val="NEF2002 (Profit)Loss Schedule"/>
      <sheetName val="NEF2002LIHTC Schedule"/>
      <sheetName val="NEF2002Historic Credit"/>
      <sheetName val="NEF2003 (Profit)Loss"/>
      <sheetName val="NEF2003 LIHTC Schedule"/>
      <sheetName val="NEF2003 Historic Credit"/>
      <sheetName val="Cost Model Assumptions"/>
      <sheetName val="1998 Expense Plan (Quarterly)"/>
      <sheetName val="1998 Expense Plan (Monthly)"/>
      <sheetName val="1998 Cost Breakdown (%)"/>
      <sheetName val="Revenue Model Assumptions"/>
      <sheetName val="1998 Quarterly Revenue"/>
      <sheetName val="1998 Monthly Revenue"/>
      <sheetName val="JE Summary"/>
      <sheetName val="Journal 1"/>
      <sheetName val="Query"/>
      <sheetName val="Roo US"/>
      <sheetName val="Roo CAD"/>
      <sheetName val="Data (2)"/>
      <sheetName val="MTM"/>
      <sheetName val="DEALS"/>
      <sheetName val="FORMULAS"/>
      <sheetName val="Ngas Curves"/>
      <sheetName val="NgasCurve_01172003"/>
      <sheetName val="NgasCurve_01092003"/>
      <sheetName val="NgasCurve_01102003"/>
      <sheetName val="SYBASE 2"/>
      <sheetName val="Opening"/>
      <sheetName val="Open Issues"/>
      <sheetName val="Exec Sum"/>
      <sheetName val="Rent Roll MF"/>
      <sheetName val="Rent Roll"/>
      <sheetName val="TIs &amp; LCs"/>
      <sheetName val="Recoveries"/>
      <sheetName val="Trend Comm"/>
      <sheetName val="Op Stmt Recon"/>
      <sheetName val="Trend MF"/>
      <sheetName val="Trend Hotel"/>
      <sheetName val="Trend HC"/>
      <sheetName val="Tenant Data"/>
      <sheetName val="Comps Comm"/>
      <sheetName val="Comps MF"/>
      <sheetName val="Comps Hotel"/>
      <sheetName val="Comps HC"/>
      <sheetName val="3rd Party"/>
      <sheetName val="Tax Escrow"/>
      <sheetName val="Insurance Escrow"/>
      <sheetName val="MLS-1"/>
      <sheetName val="MLS-2"/>
      <sheetName val="MLS-3"/>
      <sheetName val="MLS-4"/>
      <sheetName val="MLS-5"/>
      <sheetName val="Rate Lock Line Items"/>
      <sheetName val="Data Jul-03"/>
      <sheetName val="Data Jun-03"/>
      <sheetName val="Open Points"/>
      <sheetName val="F0"/>
      <sheetName val="F1"/>
      <sheetName val="F2"/>
      <sheetName val="H1"/>
      <sheetName val="H2"/>
      <sheetName val="H3-1"/>
      <sheetName val="H3-2"/>
      <sheetName val="I2"/>
      <sheetName val="I3"/>
      <sheetName val="I4"/>
      <sheetName val="I5"/>
      <sheetName val="I6"/>
      <sheetName val="I7"/>
      <sheetName val="I8"/>
      <sheetName val="I9"/>
      <sheetName val="I10"/>
      <sheetName val="I11"/>
      <sheetName val="I12"/>
      <sheetName val="I13"/>
      <sheetName val="I14"/>
      <sheetName val="I16"/>
      <sheetName val="I17"/>
      <sheetName val="J1"/>
      <sheetName val="J2"/>
      <sheetName val="J3"/>
      <sheetName val="J4"/>
      <sheetName val="J5"/>
      <sheetName val="J6"/>
      <sheetName val="J9"/>
      <sheetName val="J10"/>
      <sheetName val="J11"/>
      <sheetName val="J12"/>
      <sheetName val="K1 "/>
      <sheetName val="M2"/>
      <sheetName val="M3"/>
      <sheetName val="M4"/>
      <sheetName val="N1"/>
      <sheetName val="N2"/>
      <sheetName val="Q1"/>
      <sheetName val="U2"/>
      <sheetName val="HEC - State Estimates INPUT"/>
      <sheetName val="2005 IT True up"/>
      <sheetName val="DefComp"/>
      <sheetName val="ARC Receivable"/>
      <sheetName val="K1 Support_Federal YTD"/>
      <sheetName val="Lease Payments_Summary"/>
      <sheetName val="2006 Rent_Interest"/>
      <sheetName val="Q4  FAS to GL"/>
      <sheetName val="197 - YR"/>
      <sheetName val="Deprec 2006  R1"/>
      <sheetName val="Reserve Schedule"/>
      <sheetName val="Fee Schedule"/>
      <sheetName val="Fixed Base"/>
      <sheetName val="R &amp; E"/>
      <sheetName val="revenue share"/>
      <sheetName val="certified list"/>
      <sheetName val="wsFilter"/>
      <sheetName val="Pipeline"/>
      <sheetName val="Datenimport"/>
      <sheetName val="Grouping"/>
      <sheetName val="M-1"/>
      <sheetName val="M-2"/>
      <sheetName val="Unicap"/>
      <sheetName val="98 Credit Info"/>
      <sheetName val="Consult_Staff"/>
      <sheetName val="Lab"/>
      <sheetName val="C01-General"/>
      <sheetName val="C02-Book to Tax - Net"/>
      <sheetName val="M1s list"/>
      <sheetName val="Domestic Dfds"/>
      <sheetName val="U.S. Agent Report"/>
      <sheetName val="Main Menu"/>
      <sheetName val="Def_Table"/>
      <sheetName val="Targets"/>
      <sheetName val="U.S. Bookings"/>
      <sheetName val="costelement"/>
      <sheetName val="Org Chart"/>
      <sheetName val="Delmia Trial Balance"/>
      <sheetName val="Cost Sheet"/>
      <sheetName val="Share Price 2002"/>
      <sheetName val="Trial Balance{C}"/>
      <sheetName val="Capital Loss &amp; Carryover{A}"/>
      <sheetName val="Partnership Income{C}"/>
      <sheetName val="partnership loss"/>
      <sheetName val="gain loss tax vs.book"/>
      <sheetName val="man4"/>
      <sheetName val="man5"/>
      <sheetName val="reverse book"/>
      <sheetName val="reverse book2"/>
      <sheetName val="JE Import"/>
      <sheetName val="Source &amp; Uses Schedule Leverage"/>
      <sheetName val="Pru Vertical Summary"/>
      <sheetName val="Weighted Aver AR"/>
      <sheetName val="zero cash"/>
      <sheetName val="Recon Run Rate"/>
      <sheetName val="Dashboard"/>
      <sheetName val="Comments "/>
      <sheetName val="bslm"/>
      <sheetName val="bslu"/>
      <sheetName val="bslylu"/>
      <sheetName val="isbyclasslast"/>
      <sheetName val="isbyclasslu"/>
      <sheetName val="isbyclassytd"/>
      <sheetName val="budbyclasslu"/>
      <sheetName val="budbyclassytd"/>
      <sheetName val="P&amp;L by account"/>
      <sheetName val="pllu"/>
      <sheetName val="pllulm"/>
      <sheetName val="budbyacctlu"/>
      <sheetName val="P&amp;L Qrt Mo"/>
      <sheetName val="Bank Ratios"/>
      <sheetName val="Sold-Disposed Assets"/>
      <sheetName val="coa"/>
      <sheetName val="CV"/>
      <sheetName val="Psh"/>
      <sheetName val="Pub"/>
      <sheetName val="Cap"/>
      <sheetName val="SCF"/>
      <sheetName val="Real"/>
      <sheetName val="UnR"/>
      <sheetName val="Amr"/>
      <sheetName val="IFR"/>
      <sheetName val="4D"/>
      <sheetName val="PCV"/>
      <sheetName val="IPO"/>
      <sheetName val="5 Day"/>
      <sheetName val="Income Stmt"/>
      <sheetName val="Stmt of Cashflow"/>
      <sheetName val="Commitment UW Summary"/>
      <sheetName val="Contacts"/>
      <sheetName val="Loan Summary"/>
      <sheetName val="Cash Flow Summary"/>
      <sheetName val="Cash Flow Summary (cont'd)"/>
      <sheetName val="Op Stmt Reconciliation (DDC)"/>
      <sheetName val="Rollover"/>
      <sheetName val="Lease Comps"/>
      <sheetName val="Op Stmt Reconciliation Lookup"/>
      <sheetName val="Property Description"/>
      <sheetName val="Occupancy &amp; Rental Rates"/>
      <sheetName val="Appraisal 1"/>
      <sheetName val="Appraisal 2"/>
      <sheetName val="Engineering"/>
      <sheetName val="WOTC"/>
      <sheetName val="WOTC-Katrina"/>
      <sheetName val="WTW"/>
      <sheetName val="Missing Hours&amp;Wages"/>
      <sheetName val="PPM Actuals"/>
      <sheetName val="Inputs from PTF Summary"/>
      <sheetName val="Enterprise Value"/>
      <sheetName val="Partnership Accounts"/>
      <sheetName val="Capital Accounts"/>
      <sheetName val="PPM Economics"/>
      <sheetName val="Depreciation - BH"/>
      <sheetName val="Depreciation - MR2"/>
      <sheetName val="Depreciat. - TB"/>
      <sheetName val="GH Tables"/>
      <sheetName val="Portfolio Summary"/>
      <sheetName val="Big Horn"/>
      <sheetName val="Twin Buttes"/>
      <sheetName val="Maple Ridge 2"/>
      <sheetName val="CF_Matrix"/>
      <sheetName val="O&amp;M"/>
      <sheetName val="2003"/>
      <sheetName val="2002"/>
      <sheetName val="ACCINT"/>
      <sheetName val="2006 Recon Summary"/>
      <sheetName val="Lease Activity"/>
      <sheetName val="2005 Recon Summary"/>
      <sheetName val="2004 Recon Summary"/>
      <sheetName val="Data "/>
      <sheetName val="AUG-06 BEG BAL"/>
      <sheetName val="JUL"/>
      <sheetName val="JUL-06"/>
      <sheetName val="JUN-06 END BAL"/>
      <sheetName val="JUN-06 BEG BAL"/>
      <sheetName val="MAY-06 END BAL"/>
      <sheetName val="MAY-06 BEG BAL"/>
      <sheetName val="MAR-06 ACTIVITY"/>
      <sheetName val="MAR-06 END BAL"/>
      <sheetName val="FEB-06 END BAL"/>
      <sheetName val="FEB-06 BEG BAL"/>
      <sheetName val="JAN-06 END BAL"/>
      <sheetName val="MAR-06 BEG BAL"/>
      <sheetName val="Lease Pymt Quarter"/>
      <sheetName val="CURRENT PORTION"/>
      <sheetName val="Lease 1"/>
      <sheetName val="Lease 2"/>
      <sheetName val="Lease 3"/>
      <sheetName val="Lease 4"/>
      <sheetName val="Tax #1"/>
      <sheetName val="Tax #2"/>
      <sheetName val="Tax #3"/>
      <sheetName val="Tax #4 "/>
      <sheetName val="Cap Lease"/>
      <sheetName val="Cap Lease (2)"/>
      <sheetName val="Cap Lease (3)"/>
      <sheetName val="MAR-06"/>
      <sheetName val="Iron Curtain"/>
      <sheetName val="K-1 Administration"/>
      <sheetName val="Quick View"/>
      <sheetName val="Validations"/>
      <sheetName val="382-95-1"/>
      <sheetName val="382-95-2"/>
      <sheetName val="KeyAssumptions"/>
      <sheetName val="ProfSvcs Metrics"/>
      <sheetName val="NewServiceAnalysis"/>
      <sheetName val="ContMargin Detail"/>
      <sheetName val="TheMatrix"/>
      <sheetName val="MoQtr P&amp;L"/>
      <sheetName val="TopDownP&amp;L"/>
      <sheetName val="2006RevByMonths"/>
      <sheetName val="MktgSpend"/>
      <sheetName val="COSbyService"/>
      <sheetName val="Network Services"/>
      <sheetName val="PL Charts"/>
      <sheetName val="Rev Charts"/>
      <sheetName val="New Investments"/>
      <sheetName val="P&amp;L Summary"/>
      <sheetName val="BalanceSheet"/>
      <sheetName val="Lease Loan Payments Cht"/>
      <sheetName val="NWBankTermLoan"/>
      <sheetName val="CapitalLeases"/>
      <sheetName val="BookingsModel"/>
      <sheetName val="Stats Summary"/>
      <sheetName val="ToDo"/>
      <sheetName val="Sales Capacity"/>
      <sheetName val="2004"/>
      <sheetName val="2005"/>
      <sheetName val="2006"/>
      <sheetName val="2007"/>
      <sheetName val="2008"/>
      <sheetName val="2009"/>
      <sheetName val="Income Statement - Revised"/>
      <sheetName val="P_L Summary"/>
      <sheetName val="2006 Forecst - Detail"/>
      <sheetName val="2006 Forecast - Summary"/>
      <sheetName val="2005 IS"/>
      <sheetName val="M-1 Lead Schedule"/>
      <sheetName val="Accr 401(k) Contr"/>
      <sheetName val="Accrued Pension"/>
      <sheetName val="Accrued Post Emp. Ben."/>
      <sheetName val="Accrued Workers Comp."/>
      <sheetName val="Fuel Tax Credit"/>
      <sheetName val="Inventory Reserves"/>
      <sheetName val="Nondeductible Dues"/>
      <sheetName val="Other Reserves"/>
      <sheetName val="Other Book Differences"/>
      <sheetName val="R &amp; D Credit"/>
      <sheetName val="GPI 263A Worksheet"/>
      <sheetName val="Targeted Job Credit"/>
      <sheetName val="Warranty Reserve"/>
      <sheetName val="Depr - (Accum.)"/>
      <sheetName val="AMT"/>
      <sheetName val="Nexus Questions"/>
      <sheetName val="Payroll Appor Info--PBC"/>
      <sheetName val="Payroll Appor Infor--WC"/>
      <sheetName val="Exhibit A"/>
      <sheetName val="Prop App Info - Leasehold Imp"/>
      <sheetName val="Sales Fact Info - Rents &amp; Royal"/>
      <sheetName val="Sales - WC"/>
      <sheetName val="Sales - PBC"/>
      <sheetName val="Foreign Sales"/>
      <sheetName val="Conversion"/>
      <sheetName val="BS and PL Mapping"/>
      <sheetName val="GL Detail"/>
      <sheetName val="GL Formatting Macro"/>
      <sheetName val="SOI"/>
      <sheetName val="ARF"/>
      <sheetName val="Pending"/>
      <sheetName val="Stock Sales"/>
      <sheetName val="Letter"/>
      <sheetName val="User Guide"/>
      <sheetName val="TOC"/>
      <sheetName val="InvestmentList"/>
      <sheetName val="M5"/>
      <sheetName val="M6"/>
      <sheetName val="M7"/>
      <sheetName val="M8"/>
      <sheetName val="M9"/>
      <sheetName val="M10"/>
      <sheetName val="M11"/>
      <sheetName val="M12"/>
      <sheetName val="M13"/>
      <sheetName val="M14"/>
      <sheetName val="M35(a)"/>
      <sheetName val="M35(b)"/>
      <sheetName val="M35(c)"/>
      <sheetName val="M35(d)"/>
      <sheetName val="M35(e)"/>
      <sheetName val="M35(f)"/>
      <sheetName val="M35(g)"/>
      <sheetName val="M35(h)"/>
      <sheetName val="M35(i)"/>
      <sheetName val="M35(j)"/>
      <sheetName val="M80"/>
      <sheetName val="M120"/>
      <sheetName val="M180"/>
      <sheetName val="Custom1"/>
      <sheetName val="Custom2"/>
      <sheetName val="Custom3"/>
      <sheetName val="Custom4"/>
      <sheetName val="Custom5"/>
      <sheetName val="Custom6"/>
      <sheetName val="Custom7"/>
      <sheetName val="Custom8"/>
      <sheetName val="Custom9"/>
      <sheetName val="Custom10"/>
      <sheetName val="Custom11"/>
      <sheetName val="Custom12"/>
      <sheetName val="Custom13"/>
      <sheetName val="Custom14"/>
      <sheetName val="Custom15"/>
      <sheetName val="Custom16"/>
      <sheetName val="Custom17"/>
      <sheetName val="Custom18"/>
      <sheetName val="Custom19"/>
      <sheetName val="Custom20"/>
      <sheetName val="Custom21"/>
      <sheetName val="Custom22"/>
      <sheetName val="Custom23"/>
      <sheetName val="Custom24"/>
      <sheetName val="Custom25"/>
      <sheetName val="Fannie Mae Benefits"/>
      <sheetName val="New Longpay"/>
      <sheetName val="New Lumpsum"/>
      <sheetName val="CASH ON CASH Annual"/>
      <sheetName val="freddie"/>
      <sheetName val="Key Bank Benefits"/>
      <sheetName val="Citi Benefits"/>
      <sheetName val="County_tax_bills"/>
      <sheetName val="Partners Capital"/>
      <sheetName val="4200-900 CPI"/>
      <sheetName val="rents"/>
      <sheetName val="4200-900 CPI (2)"/>
      <sheetName val="cpi data"/>
      <sheetName val="Open Items"/>
      <sheetName val="T20"/>
      <sheetName val="T34x"/>
      <sheetName val="T48"/>
      <sheetName val="T49"/>
      <sheetName val="T100a"/>
      <sheetName val="T101"/>
      <sheetName val="T105"/>
      <sheetName val="T150"/>
      <sheetName val="T151"/>
      <sheetName val="T152"/>
      <sheetName val="T153"/>
      <sheetName val="UK10"/>
      <sheetName val="96'UK11"/>
      <sheetName val="UK12"/>
      <sheetName val="R&amp;D Carryforward"/>
      <sheetName val="1995 Optimas R&amp;D"/>
      <sheetName val="TransferInstructions"/>
      <sheetName val="ACT Grid"/>
      <sheetName val="TVA Grid"/>
      <sheetName val="TVS Grid"/>
      <sheetName val="RET Grid"/>
      <sheetName val="Grid A"/>
      <sheetName val="Grid B"/>
      <sheetName val="Grid C"/>
      <sheetName val="Choose Color"/>
      <sheetName val="Color Sheet"/>
      <sheetName val="Color Palette Instructions"/>
      <sheetName val="Collect"/>
      <sheetName val="CreateLegend"/>
      <sheetName val="CreateTitle"/>
      <sheetName val="Pship"/>
      <sheetName val="Unreal"/>
      <sheetName val="Accrued Pension{C&amp;S}"/>
      <sheetName val="Accrued Post Emp. Ben.{A}"/>
      <sheetName val="Accrued Workers Comp.{A}"/>
      <sheetName val="Currency Gains &amp; Losses{A}"/>
      <sheetName val="Deferred Comp{A}"/>
      <sheetName val="FSC Commission{A}"/>
      <sheetName val="Fines &amp; Penalties{A}"/>
      <sheetName val="Gain-Loss on Sale of Assets{A}"/>
      <sheetName val="Nondeductible Contributions"/>
      <sheetName val="Prop App Info - Oth Dep Assets"/>
      <sheetName val="MTM Analysis"/>
      <sheetName val="Summary Revised"/>
      <sheetName val="CMT Curve"/>
      <sheetName val="245 Park"/>
      <sheetName val="1625 Eye"/>
      <sheetName val="Edison"/>
      <sheetName val="Potomac"/>
      <sheetName val="TSA"/>
      <sheetName val="1201 Louis A"/>
      <sheetName val="1201 Louis B"/>
      <sheetName val="OLP"/>
      <sheetName val="WFC A"/>
      <sheetName val="2WFC"/>
      <sheetName val="4WFC"/>
      <sheetName val="300 Mad"/>
      <sheetName val="53 State"/>
      <sheetName val="75 State"/>
      <sheetName val="One Bethesda"/>
      <sheetName val="Republic"/>
      <sheetName val="Dain"/>
      <sheetName val="Dain Extension"/>
      <sheetName val="Dain MCDA"/>
      <sheetName val="City Center"/>
      <sheetName val="2000 L Street"/>
      <sheetName val="2000 L Street Refinancing"/>
      <sheetName val="Bethesda Cresent"/>
      <sheetName val="Bethesda Cresent Refinancing"/>
      <sheetName val="Two Ballston Plaza"/>
      <sheetName val="Two Ballston Plaza Refinancing"/>
      <sheetName val="Grace Building"/>
      <sheetName val="2001 M Street"/>
      <sheetName val="Bank of America"/>
      <sheetName val="Ernst &amp; Young"/>
      <sheetName val="Four Allen Center"/>
      <sheetName val="One New York"/>
      <sheetName val="Victor Building"/>
      <sheetName val="Marina Towers"/>
      <sheetName val="DC Term Loan"/>
      <sheetName val="1411 Broadway"/>
      <sheetName val="1460 Broadway"/>
      <sheetName val="CMBS CLASS 3"/>
      <sheetName val="CMBS CLASS 4"/>
      <sheetName val="600 CMBS Mezz"/>
      <sheetName val="Senior Mezz"/>
      <sheetName val="cr0996"/>
      <sheetName val="05discl"/>
      <sheetName val="Assumps"/>
      <sheetName val="Act_info"/>
      <sheetName val="Act_liab"/>
      <sheetName val="Inact_liab"/>
      <sheetName val="By Person"/>
      <sheetName val="Proj Ben Payments"/>
      <sheetName val="A3c"/>
      <sheetName val="A9b_QUBTI_PA"/>
      <sheetName val="A9b_NQUBTI_PA"/>
      <sheetName val="C1MiscItems"/>
      <sheetName val="C1MiscItemsPA"/>
      <sheetName val="UBTI"/>
      <sheetName val="NQ_UBTI"/>
      <sheetName val="DebtFinancedDistributions"/>
      <sheetName val="DebtFinancedDistributionsPA"/>
      <sheetName val="SALTWithholding"/>
      <sheetName val="SALTWithholdingPA"/>
      <sheetName val="COD"/>
      <sheetName val="CODPA"/>
      <sheetName val="SALT Apportionment_Totals"/>
      <sheetName val="SALT Apportionment_Input"/>
      <sheetName val="SALT Apportionment_PA"/>
      <sheetName val="Foreign Information_Totals"/>
      <sheetName val="Foreign Information_Inputs"/>
      <sheetName val="Foreign Information_PA"/>
      <sheetName val="ForCustomCountry"/>
      <sheetName val="UBTI Questions"/>
      <sheetName val="UBTIDFP"/>
      <sheetName val="UBTIDFP_QCalc"/>
      <sheetName val="UBTIDFP_NQCalc"/>
      <sheetName val="T_Q_UBTI StFact"/>
      <sheetName val="Q_UBTI StFact"/>
      <sheetName val="T_NQ_UBTI StFact"/>
      <sheetName val="NQ_UBTI StFact"/>
      <sheetName val="SALT Apportionment_Totals_Rpt"/>
      <sheetName val="SALT Apportionment_Partner_Rpt"/>
      <sheetName val="UBTI Q SF_Totals_Rpt"/>
      <sheetName val="UBTI NQ SF_Totals_Rpt"/>
      <sheetName val="UBTI Q SF_Ptr_Rpt"/>
      <sheetName val="UBTI NQ SF_Ptr_Rpt"/>
      <sheetName val="State Allocation_Total"/>
      <sheetName val="State Allocation_Input"/>
      <sheetName val="State Allocation_PA"/>
      <sheetName val="Total_by_Activity_Rpt"/>
      <sheetName val="Rpt_Total_UBTI"/>
      <sheetName val="Rpt_NQ_Total_UBTI"/>
      <sheetName val="Sec. Dep."/>
      <sheetName val="TI'S"/>
      <sheetName val="Prepaid"/>
      <sheetName val="R.E. Tax"/>
      <sheetName val="Parking"/>
      <sheetName val="Misc."/>
      <sheetName val="Dev Fees"/>
      <sheetName val="tenreimb-CASH"/>
      <sheetName val="Ref"/>
      <sheetName val="Instructions to Q"/>
      <sheetName val="TU from 2009"/>
      <sheetName val="2010 PFIC List"/>
      <sheetName val="KClient Tracking Sheet"/>
      <sheetName val="K-1 Count-Code 2009"/>
      <sheetName val="IP Count-Code 2009"/>
      <sheetName val="Data Validation Lists"/>
      <sheetName val="2010 PFIC's (7-11-11)"/>
      <sheetName val="2009 PFIC's (8-20-10)"/>
      <sheetName val="Transpose to GEP"/>
      <sheetName val="C1d – 8621"/>
      <sheetName val="2010 PFIC's (6-6-11)"/>
      <sheetName val="2010 PFIC's (8-2-11)"/>
      <sheetName val="2010 PFIC's (7-22-11)"/>
      <sheetName val="2010 PFIC's (8-9-11)"/>
      <sheetName val="2010 PFIC's (8-30-11)"/>
      <sheetName val="2010 PFIC's (8-24-11)"/>
      <sheetName val=" 2010 PFIC's (8-16-11)"/>
      <sheetName val="cc-cef98"/>
      <sheetName val="Non-US Gov't"/>
      <sheetName val="09DTA"/>
      <sheetName val="USTIP 1"/>
      <sheetName val="4500-01 Footnote Disclosure"/>
      <sheetName val="4500-05 Rate Recon"/>
      <sheetName val="4500-10 Current Prov"/>
      <sheetName val="4500-11 Tax Calc"/>
      <sheetName val="4500-20 Deferred Rollforward"/>
      <sheetName val="4500-30 Current Payable"/>
      <sheetName val="4500-40 Trueup"/>
      <sheetName val="States"/>
      <sheetName val="States wo Options"/>
      <sheetName val="2003 tax"/>
      <sheetName val="Dates"/>
      <sheetName val="2004 Tax due"/>
      <sheetName val="Est Calc (Safe Harbor Min%)"/>
      <sheetName val="Est Calc (Safe Harbor)"/>
      <sheetName val="Est Calc (Greater of '03&amp;'04)"/>
      <sheetName val="State NOLs"/>
      <sheetName val="State NOLs wo Options"/>
      <sheetName val="GradTax"/>
      <sheetName val="Appmt"/>
      <sheetName val="Connecticut-S "/>
      <sheetName val="Georgia-S "/>
      <sheetName val="Illinois-C "/>
      <sheetName val="IN 2003-S"/>
      <sheetName val="Kentucky-S "/>
      <sheetName val="Louisiana-S "/>
      <sheetName val="Mass-S "/>
      <sheetName val="Michigan-S "/>
      <sheetName val="Miss-S "/>
      <sheetName val="Missouri-S "/>
      <sheetName val="New Hampshire-C "/>
      <sheetName val="New Jersey-S "/>
      <sheetName val="New York-S "/>
      <sheetName val="North Car.-S "/>
      <sheetName val="Ohio-S-S "/>
      <sheetName val="Penn.NIT-S "/>
      <sheetName val="Penn.Cap.tax-S "/>
      <sheetName val="Rhode Isl.-S "/>
      <sheetName val="South Car.-S "/>
      <sheetName val="Tennessee-S "/>
      <sheetName val="Tennessee-S HMC  "/>
      <sheetName val="Texas-S "/>
      <sheetName val="Virginia-C"/>
      <sheetName val="Forecasted"/>
      <sheetName val="Apportionment"/>
      <sheetName val="Division Rollup"/>
      <sheetName val="Div 16"/>
      <sheetName val="Demo"/>
      <sheetName val="Scope Reductions"/>
      <sheetName val="IP Count-Code"/>
      <sheetName val="8886 &amp; dealer reclass"/>
      <sheetName val="ECI STATEMENT"/>
      <sheetName val="K-1 Count-Code"/>
      <sheetName val="FOF vs Client"/>
      <sheetName val="Transpose to 8082 GEP"/>
      <sheetName val="8886"/>
      <sheetName val="8886 &amp; trader reclass"/>
      <sheetName val="PCM Matrix (8-6-10)"/>
      <sheetName val="K-7  E&amp;P Calc, should be"/>
      <sheetName val="K-7  E&amp;P Calc 1099 issued"/>
      <sheetName val="A-1 Lead Sheet"/>
      <sheetName val="A-5 Consolidated"/>
      <sheetName val="Coded TB"/>
      <sheetName val="State Taxes - GL detail"/>
      <sheetName val="A-5-1 Fund Level"/>
      <sheetName val="A-5-2 Market St."/>
      <sheetName val="A-5-3 Colonnade"/>
      <sheetName val="A-5-4 Northcreek"/>
      <sheetName val="A-5-5 North Brand"/>
      <sheetName val="A-5-6 Esperante"/>
      <sheetName val="A-5-7 Metro Ctr"/>
      <sheetName val="A-5-8 Broadway"/>
      <sheetName val="A-5-9 Cambridge"/>
      <sheetName val="A-5-10 Faxon"/>
      <sheetName val="A-5-11 Mass Crt"/>
      <sheetName val="A-5-12 The Metro"/>
      <sheetName val="A-5-13 Woodway"/>
      <sheetName val="A-5-14 TRS (Corp)"/>
      <sheetName val="Employee"/>
      <sheetName val="Form 1120S Schedule B Info"/>
      <sheetName val="Partner Foreign Withholding"/>
      <sheetName val="Ptr Capital Distributions (M)"/>
      <sheetName val="Partnership Liabilities"/>
      <sheetName val="Form 1065 Schedule B Info"/>
      <sheetName val="Shareholder Distributions (M)"/>
      <sheetName val="Shareholder Foreign Withholding"/>
      <sheetName val="Tip Credit (M)"/>
      <sheetName val="1120 TCC"/>
      <sheetName val="1065 TCC"/>
      <sheetName val="E&amp;P Calculation"/>
      <sheetName val="562 Analysis"/>
      <sheetName val="Distributions &amp; Form 8937"/>
      <sheetName val="Form 5452 Support"/>
      <sheetName val="Entity Tax Basis TB"/>
      <sheetName val="BS Review by Entity"/>
      <sheetName val="Cum Diff"/>
      <sheetName val="Recon to cons tb"/>
      <sheetName val="TB input"/>
      <sheetName val="M-1 input"/>
      <sheetName val="PY Tax Adj"/>
      <sheetName val="State and Type"/>
      <sheetName val="Texas"/>
      <sheetName val="REIT State Appt Table"/>
      <sheetName val="DC Ballpark"/>
      <sheetName val="REIT Testing"/>
      <sheetName val="REIT eWP TB for Import"/>
      <sheetName val="OCC eWP TB for Import"/>
      <sheetName val="TRS eWP TB for Import"/>
      <sheetName val="TRCs and MRCs"/>
      <sheetName val="TCCs, MCCs, REIT Test, Appt"/>
      <sheetName val="REIT Asset Test"/>
      <sheetName val="REIT Inc Test"/>
      <sheetName val="Notes for rolling over WP"/>
      <sheetName val="Complete Set of Workpapers_Comp"/>
      <sheetName val="926 input"/>
      <sheetName val="For 926 filing requirement"/>
      <sheetName val="Checklist"/>
      <sheetName val="C1f - 926"/>
      <sheetName val="09 Estimated K-1s Used"/>
      <sheetName val="Penalties"/>
      <sheetName val="Nondeductible Travel"/>
      <sheetName val="Officers' Life Premium"/>
      <sheetName val="Partnership Income"/>
      <sheetName val="SubPart F{C}"/>
      <sheetName val="Accr 401(k) Contr "/>
      <sheetName val="Accrued Pension History"/>
      <sheetName val="Deduction of Debt Fees"/>
      <sheetName val="Discontinued Operations Reserve"/>
      <sheetName val="Dividend Deductions"/>
      <sheetName val="Keyman Accrual"/>
      <sheetName val="SERP"/>
      <sheetName val="Nonded Club Dues"/>
      <sheetName val="Amort - (Accum.)"/>
      <sheetName val="Payroll Appor Info - PBC"/>
      <sheetName val="Payroll Appor Info - WC"/>
      <sheetName val="JEPREP"/>
      <sheetName val="JE Ready"/>
      <sheetName val="Iss_XX"/>
      <sheetName val="tbl (2)"/>
      <sheetName val="TN Allocation"/>
      <sheetName val="tbl"/>
      <sheetName val="TN adjustments"/>
      <sheetName val="CURRENT WIP TO STORE"/>
      <sheetName val="com_tbl"/>
      <sheetName val="OPENDATE"/>
      <sheetName val="New Schedule"/>
      <sheetName val="PresentationSummary"/>
      <sheetName val="AnnualPF"/>
      <sheetName val="MonthlyPF"/>
      <sheetName val="Disposition"/>
      <sheetName val="AnnualConsolidated"/>
      <sheetName val="MonthlyConsolidated"/>
      <sheetName val="350"/>
      <sheetName val="1440"/>
      <sheetName val="150"/>
      <sheetName val="OldReturn"/>
      <sheetName val="S&amp;U"/>
      <sheetName val="DetailS&amp;U"/>
      <sheetName val="BackupS&amp;U"/>
      <sheetName val="Reserves"/>
      <sheetName val="InsuranceVariance"/>
      <sheetName val="TaxVariance"/>
      <sheetName val="350Tax"/>
      <sheetName val="1440Tax"/>
      <sheetName val="Sum"/>
      <sheetName val="Activity Codes"/>
      <sheetName val="T&amp;E"/>
      <sheetName val="T_E"/>
      <sheetName val="Wk DDD &amp; Ex-Fact"/>
      <sheetName val="U-2x1"/>
      <sheetName val="U_over_1"/>
      <sheetName val="U_over_2"/>
      <sheetName val="U_over_3"/>
      <sheetName val="V_over_1"/>
      <sheetName val="U-2x2"/>
      <sheetName val="CA_TAX"/>
      <sheetName val="Input ~ General Information"/>
      <sheetName val="Detailed Budget"/>
      <sheetName val="C1b Macro"/>
      <sheetName val="eWP A9b"/>
      <sheetName val="C-0-1 M-3 Statement"/>
      <sheetName val="C1b K-1 Master List #2"/>
      <sheetName val="C1b K-1 Master List"/>
      <sheetName val="Form 8082 Statement"/>
      <sheetName val="C-2 Deemed Sale"/>
      <sheetName val="C-3"/>
      <sheetName val="C-3-1"/>
      <sheetName val="K1 MATRIX PBC"/>
      <sheetName val="8865 MATRIX PBC"/>
      <sheetName val="926 MATRIX PBC"/>
      <sheetName val="KIA VIII (Truck Lite) UBTI"/>
      <sheetName val="LONGPAY GROSS UP"/>
      <sheetName val="BENEFIT SCHEDULE"/>
      <sheetName val="BENEFIT SCHEDULE 1q03"/>
      <sheetName val="BENEFIT SCHEDULE No Discount"/>
      <sheetName val="AHIC CASH ON CASH"/>
      <sheetName val="BENEFIT SCHEDULE 1Q03 Discount"/>
      <sheetName val="BENEFIT SCHEDULE 2Q05 Discount"/>
      <sheetName val="Fannie Benefits"/>
      <sheetName val="XREF"/>
      <sheetName val="DSO"/>
      <sheetName val="Federal Income Taxes{A}"/>
      <sheetName val="man1"/>
      <sheetName val="man10"/>
      <sheetName val="Project Net Equity"/>
      <sheetName val="Evaluation"/>
      <sheetName val="QUARTERLY IRR LUMPSUM"/>
      <sheetName val="Freddie QUARTERLY IRR"/>
      <sheetName val="Fannie QUARTERLY IRR"/>
      <sheetName val="Fannie Annual"/>
      <sheetName val="Wells QUARTERLY IRR"/>
      <sheetName val="B of A QUARTERLY IRR"/>
      <sheetName val="JPMorgan QUARTERLY IRR"/>
      <sheetName val="Fleet QUARTERLY IRR"/>
      <sheetName val="Citi QUARTERLY IRR"/>
      <sheetName val="Wells QUARTERLY IRR LUMPSUM"/>
      <sheetName val="Wells Annual Lumpsum Benefits"/>
      <sheetName val="Bank One Long Pay"/>
      <sheetName val="Comerica"/>
      <sheetName val="P&amp;L template"/>
      <sheetName val="Base Rent Office"/>
      <sheetName val="2009-2010 MASTER SS"/>
      <sheetName val="K-1 Renamer"/>
      <sheetName val="2010 8082"/>
      <sheetName val="2011 IP List-Reconciliation"/>
      <sheetName val="PCM Matrix (8-10-2012)"/>
      <sheetName val="FN"/>
      <sheetName val="FN - Multiple Inputs"/>
      <sheetName val="Pathway Tracking Sheet"/>
      <sheetName val="Queries to PCM"/>
      <sheetName val="2010 8865s"/>
      <sheetName val="PCM Matrix (8-3-2012)"/>
      <sheetName val="PCM Matrix (7-20-2012)"/>
      <sheetName val="Summary for PPEF XXIII"/>
      <sheetName val="PCM Matrix (7-16-2012)"/>
      <sheetName val="Summary for PPEF VC"/>
      <sheetName val="Summary for PPEF VIII"/>
      <sheetName val="PCM Matrix (7-10-2012)"/>
      <sheetName val="Other Projects_011 - 2011 K-1 M"/>
      <sheetName val="Summary for TPEF II"/>
      <sheetName val="Summary for PPEF VB AIV"/>
      <sheetName val="PCM Matrix (7-30-2012)"/>
      <sheetName val="Summary for PPEF XXI"/>
      <sheetName val="PCM Matrix (6-21-2012)"/>
      <sheetName val="Summary for Ohio Pers"/>
      <sheetName val="Summary for PPEF XIX"/>
      <sheetName val="Summary for 52"/>
      <sheetName val="PCM Matrix (8-24-2012)"/>
      <sheetName val="2011 PFIC List"/>
      <sheetName val="2011 IP List Rec - LINKED"/>
      <sheetName val="FOF Code Rec - LINKED"/>
      <sheetName val="2011 PFIC's (5-25-12)"/>
      <sheetName val="Transpose to GEP 2.0"/>
      <sheetName val="Transferor List"/>
      <sheetName val="Transferee List"/>
      <sheetName val="FoFs 926 Filing Requirement"/>
      <sheetName val="CC"/>
      <sheetName val="Pway Matrix 7.15"/>
      <sheetName val="Pway Review Notes 7.15"/>
      <sheetName val="OLD----&gt;"/>
      <sheetName val="Pway Review Notes_7.05"/>
      <sheetName val="C1f – 926"/>
      <sheetName val="Pway Review Notes_7.08"/>
      <sheetName val="Pway Matrix_7.08"/>
      <sheetName val="Pway Review Notes_6.21"/>
      <sheetName val="Pway Matrix_6.21"/>
      <sheetName val="Pway Review Notes 7.21"/>
      <sheetName val="Pway Matrix 7.21"/>
      <sheetName val="Pway Matrix 7.26"/>
      <sheetName val="Mater STMT A (FC)"/>
      <sheetName val="Master STMT A (PFIC)"/>
      <sheetName val="Master STMT B (DP)"/>
      <sheetName val="Master STMT C (FP)"/>
      <sheetName val="Book Income (Manual)"/>
      <sheetName val="Checks and Balances"/>
      <sheetName val="FoF Tie Out"/>
      <sheetName val="Master C-0-1"/>
      <sheetName val="Master C-0-1 (PFIC)"/>
      <sheetName val="FOF Code-Rec (Linked)"/>
      <sheetName val="K-1 ML Transposed (Linked)"/>
      <sheetName val="PFIC Transpose (Linked)"/>
      <sheetName val="Other Projects_0701 M-3 Stateme"/>
      <sheetName val="Other%20Projects_0701%20M-3%20S"/>
      <sheetName val="User Defined Sheet 2 Data"/>
      <sheetName val="User Defined Sheet 3 Data"/>
      <sheetName val="User Defined Sheet 4 Data"/>
      <sheetName val="User Defined Sheet 5 Data"/>
      <sheetName val="User Defined Sheet 6 Data"/>
      <sheetName val="User Defined Sheet 7 Data"/>
      <sheetName val="User Defined Sheet 8 Data"/>
      <sheetName val="User Defined Sheet 9 Data"/>
      <sheetName val="User Defined Sheet 10 Data"/>
      <sheetName val="Overview db"/>
      <sheetName val="A2-1a Audited BS"/>
      <sheetName val="A2-1b Audited IS"/>
      <sheetName val="Tax Prep Fees"/>
      <sheetName val="A5-3 - Cons NonREIT TB"/>
      <sheetName val="A5-4 Fund Level TB"/>
      <sheetName val="A5-7 Fund Level Prof fee GL"/>
      <sheetName val="C-2 K-1 from Non-REIT"/>
      <sheetName val="K-3-1 Special Allocation"/>
      <sheetName val="K-3-2 Summary Partner"/>
      <sheetName val="K-6-2 PBC Detail Cap Rllfrwrd"/>
      <sheetName val="K-6-3 M-2 Stmt"/>
      <sheetName val="K-6-4 PBC IRR"/>
      <sheetName val="K-6 Book_Tax Cap. Rllfwrd"/>
      <sheetName val="Q Review Notes"/>
      <sheetName val="Q Pastes Links to K-1s Here"/>
      <sheetName val="Links to 2009 TR &amp; 8865"/>
      <sheetName val="NOTES TO ALL"/>
      <sheetName val="C1e-8865"/>
      <sheetName val="2010 FP List"/>
      <sheetName val="2010 PCM Matrix (7-22-11)"/>
      <sheetName val="SS-Mapping"/>
      <sheetName val="Mapping2.0"/>
      <sheetName val="A-2 191"/>
      <sheetName val="A-2 192"/>
      <sheetName val="A-2 329"/>
      <sheetName val="A-2 387.7"/>
      <sheetName val="A-2 304"/>
      <sheetName val="A-2 395"/>
      <sheetName val="A-2 139"/>
      <sheetName val="A-2 137.5"/>
      <sheetName val="A-2 314"/>
      <sheetName val="A-2 308"/>
      <sheetName val="A-2 310"/>
      <sheetName val="A-2 137"/>
      <sheetName val="A-2 140"/>
      <sheetName val="A-2 141"/>
      <sheetName val="A-2 253"/>
      <sheetName val="A-2 380"/>
      <sheetName val="A-2 386"/>
      <sheetName val="A-2 387"/>
      <sheetName val="A-2 210"/>
      <sheetName val="A-2 200"/>
      <sheetName val="A-2 200 SALY"/>
      <sheetName val="A-2 209"/>
      <sheetName val="A-2 209 SALY"/>
      <sheetName val="A-2 255"/>
      <sheetName val="A-2 306"/>
      <sheetName val="A-2 210.7"/>
      <sheetName val="A-2 128"/>
      <sheetName val="A-2 285"/>
      <sheetName val="A-2 125"/>
      <sheetName val="A-2 201"/>
      <sheetName val="A-2 204 SALY"/>
      <sheetName val="A-2 204"/>
      <sheetName val="A-2 207"/>
      <sheetName val="Q Pastes Links Here"/>
      <sheetName val="Links to 2009 TRs"/>
      <sheetName val="C1e – 8865"/>
      <sheetName val="all in rate"/>
      <sheetName val="A-3 PBC Con-IS"/>
      <sheetName val="Amorization"/>
      <sheetName val="Project Yield"/>
      <sheetName val="Lump Sum"/>
      <sheetName val="Fannie Mae Annual Benefits"/>
      <sheetName val="Capital Lease Adjustment"/>
      <sheetName val="Initial Direct Costs"/>
      <sheetName val="Gain Loss - Tax"/>
      <sheetName val="Gain Loss - Book"/>
      <sheetName val="Other Gain Loss - Book"/>
      <sheetName val="Deferred Interco Gain"/>
      <sheetName val="Fines and Penalties"/>
      <sheetName val="Equity Pickup of Subsidiary"/>
      <sheetName val="Maintenance Reserve"/>
      <sheetName val="Low Inc Housing Res"/>
      <sheetName val="Lev Lease Allow"/>
      <sheetName val="Operating Lease Allow"/>
      <sheetName val="zcib5"/>
      <sheetName val="zcib6"/>
      <sheetName val="zcib7"/>
      <sheetName val="man7"/>
      <sheetName val="man8"/>
      <sheetName val="man9"/>
      <sheetName val="reverse book6"/>
      <sheetName val="reverse book7"/>
      <sheetName val="reverse book8"/>
      <sheetName val="not used"/>
      <sheetName val="not used 2"/>
      <sheetName val="3600"/>
      <sheetName val="FAS 87 - SERP"/>
      <sheetName val="FAS 87 - SERP Individual"/>
      <sheetName val="IAS 19 - SERP"/>
      <sheetName val="IAS 19 - SERP Individual"/>
      <sheetName val="Active"/>
      <sheetName val="Inactive"/>
      <sheetName val="Ben Pmts"/>
      <sheetName val="Page6"/>
      <sheetName val="Issues List"/>
      <sheetName val="Balance Sheet MTD"/>
      <sheetName val="COOP Activity Report"/>
      <sheetName val="Aging Summary by Vendor"/>
      <sheetName val="Construction A-R"/>
      <sheetName val="Employee Receivable"/>
      <sheetName val="Additional Rental Charges"/>
      <sheetName val="Balance Sheet Rev"/>
      <sheetName val="other AR"/>
      <sheetName val="Merch 2003 QTD"/>
      <sheetName val="Merch 2003 LTM"/>
      <sheetName val="Prepaid Insurance"/>
      <sheetName val="Prepaid Supplies"/>
      <sheetName val="other PP"/>
      <sheetName val="Rental Inventory QTD"/>
      <sheetName val="Rental Inventory LTM"/>
      <sheetName val="Property &amp; Equipment"/>
      <sheetName val="Deferred Tax Asset net"/>
      <sheetName val="Deposits Summary"/>
      <sheetName val="DFC &amp; Tradename"/>
      <sheetName val="Accrued Product"/>
      <sheetName val="DVD Accrual Recon"/>
      <sheetName val="Marketing Summary"/>
      <sheetName val="Payroll and Benefits"/>
      <sheetName val="Closure Accrual"/>
      <sheetName val="Revenue Adjustments"/>
      <sheetName val="Legal Accrual"/>
      <sheetName val="Lease Term Accrual"/>
      <sheetName val="other AL"/>
      <sheetName val="Accrued Interest"/>
      <sheetName val="RENTAL+PV"/>
      <sheetName val="Boards Balance"/>
      <sheetName val="Balance Sheet Extrnl FRMT"/>
      <sheetName val="Balance Sheet YTD"/>
      <sheetName val="CapEx Summary"/>
      <sheetName val="EAC to CapEx Variance"/>
      <sheetName val="Inputs &amp; Detail"/>
      <sheetName val="Turbine Selection"/>
      <sheetName val="BOP &amp; HV Pricing"/>
      <sheetName val="230kV Collector Sub"/>
      <sheetName val="Blattner Bid 072805- 134wtgs"/>
      <sheetName val="Blattner Bid 072805 - 133wtrgs"/>
      <sheetName val="230kV Transmission"/>
      <sheetName val="34.5kV UG Collection"/>
      <sheetName val="Development Cost"/>
      <sheetName val="Dev Fee, Land &amp; Insurance"/>
      <sheetName val="PPM CM"/>
      <sheetName val="Sheet 2"/>
      <sheetName val="Sheet 3"/>
      <sheetName val="Benefit Schedule (Tranche I)"/>
      <sheetName val="Port of Inv"/>
      <sheetName val="SPC"/>
      <sheetName val=" Cost"/>
      <sheetName val="PCC"/>
      <sheetName val="PCD-SD"/>
      <sheetName val="PCD-SS"/>
      <sheetName val="Sort"/>
      <sheetName val="Data Nov-03"/>
      <sheetName val="Data Oct-03"/>
      <sheetName val="Data Sep-03"/>
      <sheetName val="Data Aug-03"/>
      <sheetName val="Main_1065_2009"/>
      <sheetName val="ATA Calc for schedule M3"/>
      <sheetName val="Book_Tax Differences"/>
      <sheetName val="C2"/>
      <sheetName val="Check 2001 calcs"/>
      <sheetName val="Allocation Weights"/>
      <sheetName val="FSA amort - tot 01.01.2006"/>
      <sheetName val="FSA amortizations - PRP"/>
      <sheetName val="FSA amortizations - PPM"/>
      <sheetName val="A-5 TB Data Sheet"/>
      <sheetName val="TB Review"/>
      <sheetName val="A3 Schedule L"/>
      <sheetName val="PBC Member allocs (after PG)"/>
      <sheetName val="K-3-1 Allocation Percentage"/>
      <sheetName val="Import Tab from eWP C1"/>
      <sheetName val="M-3 Statement"/>
      <sheetName val="2 - Fed rprt by prtnr"/>
      <sheetName val="K-3 Allocation Data Sheet"/>
      <sheetName val="State filings"/>
      <sheetName val="CA Rev"/>
      <sheetName val="S-5 CA 568"/>
      <sheetName val="S-6 Sch EO attachment"/>
      <sheetName val="S-6-1 Sch EO Support"/>
      <sheetName val="S-4 State Tax Details"/>
      <sheetName val="Export to PFT"/>
      <sheetName val="Lookup K-1"/>
      <sheetName val="Entity Code"/>
      <sheetName val="PBC Investment List"/>
      <sheetName val="Individual List"/>
      <sheetName val="1-1 M-1 Input"/>
      <sheetName val="PBC TB"/>
      <sheetName val="Name Check"/>
      <sheetName val="K-3-2 Contribution Distribution"/>
      <sheetName val="K-3-3 Statement of Equity"/>
      <sheetName val="3 - State by prtnr"/>
      <sheetName val="PCM State Chart on Adjustment"/>
      <sheetName val="cc-nef99t2 61500"/>
      <sheetName val="COVENANTS (2)"/>
      <sheetName val="QRTLY_by market"/>
      <sheetName val="YRLY_by market"/>
      <sheetName val="Summary for PPEF III"/>
      <sheetName val="2012 IP List-Reconciliation"/>
      <sheetName val="2011 IP List-Reference Only"/>
      <sheetName val="PCM Matrix (7-19-2013)"/>
      <sheetName val="2011 8865s"/>
      <sheetName val="FoF Package Control Sheet"/>
      <sheetName val="K-1 Check"/>
      <sheetName val="PCM Matrix (7-5-2013)"/>
      <sheetName val="Summary for PPEF IIIB"/>
      <sheetName val="PCM Matrix (7-25-2013)"/>
      <sheetName val="PCM Matrix (8-9-2013)"/>
      <sheetName val="Summary for 10"/>
      <sheetName val="Summary for PPEF XVII"/>
      <sheetName val="Summary for PPEF XIII"/>
      <sheetName val="x"/>
      <sheetName val="7-31-2013"/>
      <sheetName val="Other Projects_011 - 2012 K-1 M"/>
      <sheetName val="PCM Matrix (6-14-2013)"/>
      <sheetName val="Summary for PPEF IXB"/>
      <sheetName val="Summary for PPEF XX"/>
      <sheetName val="Summary for PPEF IVB"/>
      <sheetName val="Summary for PPEF IVC"/>
      <sheetName val="PCM Matrix (8-16-2013)"/>
      <sheetName val="Summary for PPEF IXC"/>
      <sheetName val="Summary for PPEF XIV"/>
      <sheetName val="Summary for 58"/>
      <sheetName val="Summary for 95"/>
      <sheetName val="Summary for 60"/>
      <sheetName val="PFIC List"/>
      <sheetName val="Quarter to date"/>
      <sheetName val="Balance Sht"/>
      <sheetName val="Working Cash Flow"/>
      <sheetName val="Cash Reclass"/>
      <sheetName val="Inc Stmt Elim Detail"/>
      <sheetName val="Inc Stmt Reclass Detail"/>
      <sheetName val="SERVICE Inc Stmt Elim"/>
      <sheetName val="Mo-Qtr Test Inc Stmt"/>
      <sheetName val="Compare 98-99 PL"/>
      <sheetName val="IS Compare"/>
      <sheetName val="BS Compare"/>
      <sheetName val="Cntrl+Shift+M=MoUpdate"/>
      <sheetName val="Cntrl+Shift+Q=QtrUpdate"/>
      <sheetName val="T0"/>
      <sheetName val="T12"/>
      <sheetName val="T13"/>
      <sheetName val="T14"/>
      <sheetName val="T15"/>
      <sheetName val="T16"/>
      <sheetName val="T17"/>
      <sheetName val="T30-1"/>
      <sheetName val="T30-2"/>
      <sheetName val="T30-3"/>
      <sheetName val="T31"/>
      <sheetName val="T31-1"/>
      <sheetName val="T33"/>
      <sheetName val="T35-2"/>
      <sheetName val="T37"/>
      <sheetName val="T38"/>
      <sheetName val="T40-1"/>
      <sheetName val="T41"/>
      <sheetName val="T42"/>
      <sheetName val="T43"/>
      <sheetName val="T44"/>
      <sheetName val="T47"/>
      <sheetName val="T77-1"/>
      <sheetName val="T77-2"/>
      <sheetName val="T77-3"/>
      <sheetName val="T77-4"/>
      <sheetName val="Accrd AP Summary 2005"/>
      <sheetName val="Master Table"/>
      <sheetName val="Debt Roll Forward"/>
      <sheetName val="A~R Balances"/>
      <sheetName val="180+ Details"/>
      <sheetName val="MikeMay$8M"/>
      <sheetName val="SpinOff"/>
      <sheetName val="OpenItems"/>
      <sheetName val="MortgageTax"/>
      <sheetName val="Buyouts"/>
      <sheetName val="Prorations"/>
      <sheetName val="Finnbar2"/>
      <sheetName val="350Refi"/>
      <sheetName val="Schedule A"/>
      <sheetName val="TaxAllocations"/>
      <sheetName val="FinnbarInternal"/>
      <sheetName val="ProFormaOperating1230"/>
      <sheetName val="TaxCashAllocations1226"/>
      <sheetName val="MichaelMayLandis0106"/>
      <sheetName val="MichaelMayLandis"/>
      <sheetName val="MichaelMay"/>
      <sheetName val="TaxCashAllocations"/>
      <sheetName val="CSFBnetPayoff"/>
      <sheetName val="CDCcapex0106"/>
      <sheetName val="CDCcapex1230"/>
      <sheetName val="DetailedClosingStatement"/>
      <sheetName val="Return (3)"/>
      <sheetName val="Return (2)"/>
      <sheetName val="ClosingStatement"/>
      <sheetName val="Finnbar"/>
      <sheetName val="ProFormaOperating0107"/>
      <sheetName val="ControlPage"/>
      <sheetName val="Return"/>
      <sheetName val="Schedule B"/>
      <sheetName val="SponsorSummary"/>
      <sheetName val="Sponsor"/>
      <sheetName val="SponsorCopy"/>
      <sheetName val="5YRSources"/>
      <sheetName val="CurrentBase"/>
      <sheetName val="CurrentPrimedia"/>
      <sheetName val="DealPricing"/>
      <sheetName val="NOIsummary"/>
      <sheetName val="350 Madison"/>
      <sheetName val="1440 Broadway "/>
      <sheetName val="150 W Jefferson"/>
      <sheetName val=" CAPEX"/>
      <sheetName val="1440PrimediaDies"/>
      <sheetName val="NPV"/>
      <sheetName val="DispositionSchedule"/>
      <sheetName val="AM Fee"/>
      <sheetName val="1Q 2011 Entries"/>
      <sheetName val="Walk"/>
      <sheetName val="FA Additions"/>
      <sheetName val="Impairment"/>
      <sheetName val="RollFwd"/>
      <sheetName val="HISTORIC DATA"/>
      <sheetName val="Co-Invest %"/>
      <sheetName val="Historic Database"/>
      <sheetName val="Asset Snapshot"/>
      <sheetName val="Fund Impairment"/>
      <sheetName val="CORP FILES"/>
      <sheetName val="Inputs_Corp"/>
      <sheetName val="MI"/>
      <sheetName val="Net"/>
      <sheetName val="APPENDIX"/>
      <sheetName val="StepTemps"/>
      <sheetName val="Step1_Instructions"/>
      <sheetName val="Step2_Instructions"/>
      <sheetName val="Step2_SPUS 3"/>
      <sheetName val="Step2_SPUS 4"/>
      <sheetName val="Step2_SPUS 5 - Value"/>
      <sheetName val="Step2_SPUS 5- Opportunity"/>
      <sheetName val="Step2_SPA 2"/>
      <sheetName val="Step2_GIP"/>
      <sheetName val="Step2_Capital Partners - Main"/>
      <sheetName val="Step2_Capital Partners - SS"/>
      <sheetName val="Step2_US Advisors"/>
      <sheetName val="Step2_48th Street"/>
      <sheetName val="Step2_SPUK 2"/>
      <sheetName val="Step2_SPUK 3"/>
      <sheetName val="Step2_SPE 2"/>
      <sheetName val="Step2_SPE 3"/>
      <sheetName val="Step2_DH"/>
      <sheetName val="Step2_DR"/>
      <sheetName val="Step1_SPUS 3"/>
      <sheetName val="Step1_SPUS 4"/>
      <sheetName val="Step1_SPUS 5 - Value"/>
      <sheetName val="Step1_SPUS 5- Opportunity"/>
      <sheetName val="Step1_SPA 2"/>
      <sheetName val="Step1_GIP"/>
      <sheetName val="Step1_Capital Partners - Main"/>
      <sheetName val="Step1_Capital Partners - SS"/>
      <sheetName val="Step1_US Advisors"/>
      <sheetName val="Step1_48th Street"/>
      <sheetName val="Step1_SPUK 2"/>
      <sheetName val="Step1_SPUK 3"/>
      <sheetName val="Step1_SPE 2"/>
      <sheetName val="Step1_SPE 3"/>
      <sheetName val="Step1_DR"/>
      <sheetName val="Step1_DH"/>
      <sheetName val="4Q 2011 Entries"/>
      <sheetName val="Net - Sales"/>
      <sheetName val="Step2_REIM Asia ARF"/>
      <sheetName val="Step2_REIM Asia AVF"/>
      <sheetName val="Step2_REIM Asia COF"/>
      <sheetName val="Step1_REIM Asia ARF"/>
      <sheetName val="Step1_REIM Asia AVF"/>
      <sheetName val="Step1_REIM Asia COF"/>
      <sheetName val="Fund-partner info"/>
      <sheetName val="data sheet"/>
      <sheetName val="ECI - PPEF XIV"/>
      <sheetName val="FOF n Client  Names"/>
      <sheetName val="Variance History"/>
      <sheetName val="13 Mon."/>
      <sheetName val="Combined"/>
      <sheetName val="JULY-06"/>
      <sheetName val="MAY-2006"/>
      <sheetName val="Apr-06"/>
      <sheetName val="NSH 2006"/>
      <sheetName val="WIL2006"/>
      <sheetName val="Parts"/>
      <sheetName val="CHART OF ACCOUNTS"/>
      <sheetName val="2005 Summary"/>
      <sheetName val="2005 Data"/>
      <sheetName val="2004 Summary"/>
      <sheetName val="2003 Summary"/>
      <sheetName val="Opp-Risk"/>
      <sheetName val="2004 Pivot"/>
      <sheetName val="2004 Data"/>
      <sheetName val="Store Allocation"/>
      <sheetName val="State Historic Credit Schedule"/>
      <sheetName val="(Profit)Loss Cash on Cash"/>
      <sheetName val="Annual Benefit Schedule"/>
      <sheetName val="C5"/>
      <sheetName val="F2RP (1)"/>
      <sheetName val="F2RP (2)"/>
      <sheetName val="F2RP (3)"/>
      <sheetName val="F2RP (4)"/>
      <sheetName val="F2RP (5)"/>
      <sheetName val="F2RP (6)"/>
      <sheetName val="F2RP (7)"/>
      <sheetName val="F2RP (8)"/>
      <sheetName val="F2RP (9)"/>
      <sheetName val="F2RP (10)"/>
      <sheetName val="O2 (1)"/>
      <sheetName val="O2 (2)"/>
      <sheetName val="O2 (3)"/>
      <sheetName val="O2 (4)"/>
      <sheetName val="O2 (5)"/>
      <sheetName val="O2 (6)"/>
      <sheetName val="O2 (7)"/>
      <sheetName val="O2 (8)"/>
      <sheetName val="O2 (9)"/>
      <sheetName val="O2 (10)"/>
      <sheetName val="S3"/>
      <sheetName val="Custom (1)"/>
      <sheetName val="Custom (2)"/>
      <sheetName val="Custom (3)"/>
      <sheetName val="Custom (4)"/>
      <sheetName val="Custom (5)"/>
      <sheetName val="Custom (6)"/>
      <sheetName val="Custom (7)"/>
      <sheetName val="Custom (8)"/>
      <sheetName val="Custom (9)"/>
      <sheetName val="Custom (10)"/>
      <sheetName val="Custom (11)"/>
      <sheetName val="Custom (12)"/>
      <sheetName val="Custom (13)"/>
      <sheetName val="Custom (14)"/>
      <sheetName val="Custom (15)"/>
      <sheetName val="Custom (16)"/>
      <sheetName val="Custom (17)"/>
      <sheetName val="Custom (18)"/>
      <sheetName val="Custom (19)"/>
      <sheetName val="Custom (20)"/>
      <sheetName val="Custom (21)"/>
      <sheetName val="Custom (22)"/>
      <sheetName val="Custom (23)"/>
      <sheetName val="Custom (24)"/>
      <sheetName val="Custom (25)"/>
      <sheetName val="Blount Int'l"/>
      <sheetName val="Blount, Inc."/>
      <sheetName val="Fabtek"/>
      <sheetName val="4520"/>
      <sheetName val="Frederick Mfg. Co"/>
      <sheetName val="Dixon Industries"/>
      <sheetName val="Windsor PPT"/>
      <sheetName val="Omark"/>
      <sheetName val="oas_linkhead"/>
      <sheetName val="MGA"/>
      <sheetName val="MGA (2)"/>
      <sheetName val="VCA"/>
      <sheetName val="VCA (2)"/>
      <sheetName val="Canada"/>
      <sheetName val="Tanning Check"/>
      <sheetName val="storage data"/>
      <sheetName val="limits"/>
      <sheetName val="Daily"/>
      <sheetName val="Dec03 - Exhibit A"/>
      <sheetName val="Dec03 - Exhibit B"/>
      <sheetName val="Daily Price"/>
      <sheetName val="GasDaily PivotTable"/>
      <sheetName val="Platts GasDaily Data"/>
      <sheetName val="CAN $AECO GD price"/>
      <sheetName val="Klamath"/>
      <sheetName val="Mallory"/>
      <sheetName val="Flint"/>
      <sheetName val="Counterparty summary"/>
      <sheetName val="Kevin - phys"/>
      <sheetName val="General Info"/>
      <sheetName val="Summary Annual Budget"/>
      <sheetName val="Base Rent Retail"/>
      <sheetName val="Annual Budget"/>
      <sheetName val="Occupancy"/>
      <sheetName val="Lease Assumptions"/>
      <sheetName val="Base Rent Storage"/>
      <sheetName val="Base Rent Antenna"/>
      <sheetName val="Base Rent Other"/>
      <sheetName val="Operating Escalation"/>
      <sheetName val="2005 OP EX Summary"/>
      <sheetName val="CAM Escalations"/>
      <sheetName val="CAM Escalations montly"/>
      <sheetName val="Historical Prk info-Assumptions"/>
      <sheetName val="Utility Revenue"/>
      <sheetName val="Recovery Revenue Other"/>
      <sheetName val="Other Revenue"/>
      <sheetName val="School Tax Escalation 01 02"/>
      <sheetName val="General Tax Escalation 2002"/>
      <sheetName val="Use And Occupancy Revenue"/>
      <sheetName val="Management Fees"/>
      <sheetName val="General &amp; Administrative"/>
      <sheetName val="Utilities"/>
      <sheetName val="Cleaning"/>
      <sheetName val="Security"/>
      <sheetName val="Grounds Maintenance"/>
      <sheetName val="Repairs &amp; Maintenance"/>
      <sheetName val="Leasing &amp; Advertising"/>
      <sheetName val="Insurance"/>
      <sheetName val="Real Estate Taxes"/>
      <sheetName val="Tax History"/>
      <sheetName val="Tenant Expenses"/>
      <sheetName val="Non Operating Expenses"/>
      <sheetName val="Mortgage Expenses"/>
      <sheetName val="Five Year Plan"/>
      <sheetName val="Escrow"/>
      <sheetName val="Macro Registry"/>
      <sheetName val="SSI Data"/>
      <sheetName val="Roseburg"/>
      <sheetName val="SCRInput"/>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Inputs (2)"/>
      <sheetName val="Interdepartmental"/>
      <sheetName val="Qualify"/>
      <sheetName val="Old Inputs"/>
      <sheetName val="Market-Based Rates (2)"/>
      <sheetName val="Old BM-5 "/>
      <sheetName val="Old Dollars"/>
      <sheetName val="Old Output"/>
      <sheetName val="Deal"/>
      <sheetName val="Loan"/>
      <sheetName val="WCR"/>
      <sheetName val="Borrower"/>
      <sheetName val="Strengths"/>
      <sheetName val="Working Party List"/>
      <sheetName val="Property-Harbor"/>
      <sheetName val="Property-Queens"/>
      <sheetName val="Tenancy"/>
      <sheetName val="Absorption"/>
      <sheetName val="Comparable Price"/>
      <sheetName val="OneArcherLane"/>
      <sheetName val="One Archer Lane"/>
      <sheetName val="Hawaiki"/>
      <sheetName val="Price Analysis (Appraiser)"/>
      <sheetName val="Price Analysis (Actual)"/>
      <sheetName val="Price Analysis (Leasehold)"/>
      <sheetName val="Main. Analysis"/>
      <sheetName val="Residential"/>
      <sheetName val="Projections-Harbor"/>
      <sheetName val="Income Notes"/>
      <sheetName val="Mthly Proj 99-Harbor"/>
      <sheetName val="Mthly Proj 00-Harbor"/>
      <sheetName val="Projections-Leasehold"/>
      <sheetName val="Mthly Proj 99-Lshold"/>
      <sheetName val="Mthly Proj 00-Lshold"/>
      <sheetName val="Historical-Rental"/>
      <sheetName val="Historical-Queens"/>
      <sheetName val="Projections-Queens"/>
      <sheetName val="Projections-Combined"/>
      <sheetName val="UW"/>
      <sheetName val="Rent Roll - Queens"/>
      <sheetName val="Expiration"/>
      <sheetName val="Stabilized Reserves"/>
      <sheetName val="Environmental"/>
      <sheetName val="Eng.-Harbor"/>
      <sheetName val="Eng.-Queens"/>
      <sheetName val="Boma"/>
      <sheetName val="Land All"/>
      <sheetName val="Residential Old"/>
      <sheetName val="Price Analysis (Actual) OLD"/>
      <sheetName val="Comparison btw land all and est"/>
      <sheetName val="MV"/>
      <sheetName val="Accrued Prod Liab{A}"/>
      <sheetName val="Med Ins Res{A}"/>
      <sheetName val="Nondeductible Club Dues{A}"/>
      <sheetName val="Nondeductible Spousal Travel{A}"/>
      <sheetName val="Other Book Differences{A}"/>
      <sheetName val="Idaho ITC Info"/>
      <sheetName val="Prop App Info - Const In Prog"/>
      <sheetName val="Sales- States"/>
      <sheetName val="Sales- Countries"/>
      <sheetName val="Aging Summary Mtg"/>
      <sheetName val="Titles 161-365"/>
      <sheetName val="Graph Data by Vendor"/>
      <sheetName val="ESCROWS"/>
      <sheetName val="1005-150 Escrow Debt Service"/>
      <sheetName val="1100-100 AR tax"/>
      <sheetName val="1100-100 AR gaap"/>
      <sheetName val="1100-200 Bad Debts"/>
      <sheetName val="1190-900 Misc Receivable"/>
      <sheetName val="1510-100 &amp; 1520-100 Land &amp; Bldg"/>
      <sheetName val="1530-100_1530-200"/>
      <sheetName val="% compl"/>
      <sheetName val="BMC230OA Abestos Removal"/>
      <sheetName val="BMB230OB BLDG IMPR SUMMARY"/>
      <sheetName val="BMB230OB BLDG IMPR"/>
      <sheetName val="BMC230OE Elevator"/>
      <sheetName val="BMC230OH HEAT &amp; WTR"/>
      <sheetName val="BMC230OI - LIGHTING"/>
      <sheetName val="BMC230OL Lobby"/>
      <sheetName val="BMC230OO Other"/>
      <sheetName val="BMC230OR ROOF"/>
      <sheetName val="BMC230OS Security Syst"/>
      <sheetName val="BMC230OW WINDOWS"/>
      <sheetName val="1540-100 TI - SUMMARY"/>
      <sheetName val="1540-100 Tnt Improvements"/>
      <sheetName val="1560-100  Accum Depr Bldg"/>
      <sheetName val="1560-200  AD BLDG IMPR"/>
      <sheetName val="1710-000 DFD COMM SUMMARY"/>
      <sheetName val="1710-000 Defd Leasing Comm"/>
      <sheetName val="1720-000 Defd Misc Cost Summary"/>
      <sheetName val="1720-000  Defd Misc Costs"/>
      <sheetName val="1750-100  Defd Org Costs"/>
      <sheetName val="1760-200 Defd Mtg Costs "/>
      <sheetName val=" 1790-900 Interest Rate Cap"/>
      <sheetName val="1800-100,110 F &amp; F"/>
      <sheetName val="1800-210 Office Equip"/>
      <sheetName val="1800-300,310 - Computers"/>
      <sheetName val="1800-400,410 BLDG M &amp; E"/>
      <sheetName val="1900-100 PPD Ins"/>
      <sheetName val="1900-200  RE TAXES"/>
      <sheetName val="1900-500  Prepaid Misc"/>
      <sheetName val="1900-700  Due fr Prior Owner"/>
      <sheetName val="2010-100 AP"/>
      <sheetName val="2010-200 Commissions Payable"/>
      <sheetName val="2010-900 Accd Expenses"/>
      <sheetName val="2150-100,900 ; 7000-100,200"/>
      <sheetName val="2061 RE Tax Esc"/>
      <sheetName val="2150-100 Accrued Interest"/>
      <sheetName val="2400-100  Other Liabilities"/>
      <sheetName val="2400-200 Mtg Fee Payable"/>
      <sheetName val="2700-100 RE Tax Esc"/>
      <sheetName val="2700-100 RE Tax Esc gaap"/>
      <sheetName val="Equity GAAP"/>
      <sheetName val="re tax revised no icip"/>
      <sheetName val="Equity - Tax basis"/>
      <sheetName val="4100-100 Commercial Rent"/>
      <sheetName val="bgt rnts"/>
      <sheetName val="Leasing Assumptions - Rents"/>
      <sheetName val="4100-600 USE &amp; OCCUPANCY"/>
      <sheetName val="4200-200 Porters Wage"/>
      <sheetName val="4200-300 Oper Esc"/>
      <sheetName val="4200-300 Operating Escalation"/>
      <sheetName val="4300-310  ELECTRIC INCLUSION"/>
      <sheetName val="4400-700 BACK CHG"/>
      <sheetName val="bgt elec incl"/>
      <sheetName val="4500-990 Other Income"/>
      <sheetName val="5850-100 Management Fees"/>
      <sheetName val="BS "/>
      <sheetName val=" Cashflow"/>
      <sheetName val="RETURNS (update this sheet)"/>
      <sheetName val="RETURNS template"/>
      <sheetName val="Info Request List"/>
      <sheetName val="Schedule 1"/>
      <sheetName val="Schedule 2"/>
      <sheetName val="Schedule 3"/>
      <sheetName val="Schedule 4"/>
      <sheetName val="Schedule 5"/>
      <sheetName val="Schedule 6"/>
      <sheetName val="Schedule 7"/>
      <sheetName val="Schedule 8"/>
      <sheetName val="Schedule 9"/>
      <sheetName val="Schedule 10"/>
      <sheetName val="Schedule 11"/>
      <sheetName val="Schedule 12"/>
      <sheetName val="Schedule 13"/>
      <sheetName val="Schedule 14"/>
      <sheetName val="Schedule 15"/>
      <sheetName val="Schedule 16"/>
      <sheetName val="Schedule 17"/>
      <sheetName val="Schedule 18"/>
      <sheetName val="Schedule 19"/>
      <sheetName val="Schedule 20"/>
      <sheetName val="Schedule 21"/>
      <sheetName val="Schedule 22"/>
      <sheetName val="Schedule 23"/>
      <sheetName val="Schedule 24"/>
      <sheetName val="Schedule 25"/>
      <sheetName val="Schedule 26"/>
      <sheetName val="Schedule 27"/>
      <sheetName val="Schedule 28"/>
      <sheetName val="Schedule 29"/>
      <sheetName val="Schedule 30"/>
      <sheetName val="Schedule 31"/>
      <sheetName val="IS Current Operations"/>
      <sheetName val="$2.05"/>
      <sheetName val="$2.00"/>
      <sheetName val="Sale"/>
      <sheetName val="Recent Deals"/>
      <sheetName val="ABSB REnt Roll"/>
      <sheetName val="RRL"/>
      <sheetName val="Expirations"/>
      <sheetName val="Lease-Up"/>
      <sheetName val="Parking "/>
      <sheetName val="Misc. Income"/>
      <sheetName val="Yr 1 Expenses"/>
      <sheetName val="Info Req"/>
      <sheetName val="Base Stops"/>
      <sheetName val="Free Rent"/>
      <sheetName val="InsuranceCost"/>
      <sheetName val="Assumptions (2)"/>
      <sheetName val="Comparison IS"/>
      <sheetName val="Bookings &amp; Revenue"/>
      <sheetName val="2006 Actual"/>
      <sheetName val="Facility"/>
      <sheetName val="Capital Expenditures"/>
      <sheetName val="Financing Schedule"/>
      <sheetName val="Forecast Items"/>
      <sheetName val="Estimated Charges"/>
      <sheetName val="P&amp;L Summary (2)"/>
      <sheetName val="G-3.1 Consolidated SP V5"/>
      <sheetName val="G-3.2 Acct Coding"/>
      <sheetName val="G-3.3 Asset Addition Summary"/>
      <sheetName val="G7.1 2000 Market"/>
      <sheetName val="G7.2 Colonnade"/>
      <sheetName val="G7.3 Northcreek"/>
      <sheetName val="G7.4 500 N Brand"/>
      <sheetName val="G7.5 Esperante"/>
      <sheetName val="G7.6 Metro Center"/>
      <sheetName val="G7.7 Cambridge Court"/>
      <sheetName val="G7.8 Faxon Park"/>
      <sheetName val="G7.9 The Metro"/>
      <sheetName val="G7.10 Woodway"/>
      <sheetName val="G7.11 Mass Court"/>
      <sheetName val="G7.12 Emerson"/>
      <sheetName val="G7.13 Preston Commons"/>
      <sheetName val="G7.14 Sterling Plaza"/>
      <sheetName val="G7.15 Pembroke Pines"/>
      <sheetName val="G7.16 Atlantic Station_Icon"/>
      <sheetName val="G7.17 Atlantic Station_Park"/>
      <sheetName val="G7.18 OCC_1111 Broadway"/>
      <sheetName val="G7.19OCC_1300 Clay St"/>
      <sheetName val="G7.20 OCC_505 14th St"/>
      <sheetName val="G7.21 OCC_555 12th St"/>
      <sheetName val="G7.22 OCC_City Square"/>
      <sheetName val="G7.23 OCC_City Ctr Garage"/>
      <sheetName val="G7.24 OCC_Oakland Plaza"/>
      <sheetName val="1540 Broadway"/>
      <sheetName val="Prepaid Rent- New Leases"/>
      <sheetName val="Expenses (Services)"/>
      <sheetName val="OER"/>
      <sheetName val="453int"/>
      <sheetName val="{A-5} TB"/>
      <sheetName val="{C-1} Pass-Through Income"/>
      <sheetName val="{G12a} Tax Amort."/>
      <sheetName val="M-2 Reconciliation "/>
      <sheetName val="{K-6} Capital GAAP vs Tax"/>
      <sheetName val="{K-6.1} Capital RollFWD"/>
      <sheetName val="{K-6.1a} RECON TO PRIOR FUNDING"/>
      <sheetName val="{K-6.1b} 10% Interest"/>
      <sheetName val="{K-6.1c} Capital by Time Period"/>
      <sheetName val="{K-6.2} Investors Info"/>
      <sheetName val="{S-3} State Allocation"/>
      <sheetName val="{S-3.1} Cost Basis"/>
      <sheetName val="{Z-1} UBTI Footnote"/>
      <sheetName val="{Z-2} EPE"/>
      <sheetName val="{Z-3} GL"/>
      <sheetName val="{Z-4} Partnership Info."/>
      <sheetName val="Entity Relationship Structure"/>
      <sheetName val="Partner Letter"/>
      <sheetName val="2006 Reconciliation"/>
      <sheetName val="2004 Reconciliation"/>
      <sheetName val="2033 Monthly Activity"/>
      <sheetName val="2033 0606 Balances"/>
      <sheetName val="Start Up"/>
      <sheetName val="Jul 01"/>
      <sheetName val="Aug 01"/>
      <sheetName val="Sep 01"/>
      <sheetName val="Oct 01"/>
      <sheetName val="Nov 01"/>
      <sheetName val="Dec 01"/>
      <sheetName val="Check Receipt"/>
      <sheetName val="LTD Pivot"/>
      <sheetName val="LTD Inv Trans Split"/>
      <sheetName val="Jan 02"/>
      <sheetName val="Feb 02"/>
      <sheetName val="Mar 02"/>
      <sheetName val="Apr 02"/>
      <sheetName val="May 02"/>
      <sheetName val="Jun 02"/>
      <sheetName val="JuL 02"/>
      <sheetName val="Aug 02"/>
      <sheetName val="Sep 02"/>
      <sheetName val="Oct 02"/>
      <sheetName val="Nov 02"/>
      <sheetName val="Dec 02"/>
      <sheetName val="Jan 03"/>
      <sheetName val="Feb 03"/>
      <sheetName val="March 03"/>
      <sheetName val="Pivot Check"/>
      <sheetName val="Data Table"/>
      <sheetName val="Coding Table"/>
      <sheetName val="13 Mos"/>
      <sheetName val="jun03bal"/>
      <sheetName val="M-1 Sch"/>
      <sheetName val="Disp of ptrshp int"/>
      <sheetName val="footnote"/>
      <sheetName val="2001 Totals "/>
      <sheetName val="acq fees"/>
      <sheetName val="Ptnr Alloc"/>
      <sheetName val="BOOK CAP"/>
      <sheetName val="Tax Cap"/>
      <sheetName val="Cumulative M-1"/>
      <sheetName val="Apport_Prop"/>
      <sheetName val="Apport_State"/>
      <sheetName val="IRS STATE APPOR"/>
      <sheetName val="K-1 Summ"/>
      <sheetName val="NY STMT 2"/>
      <sheetName val="NC STMT1"/>
      <sheetName val="TAX BASIS2"/>
      <sheetName val="TAX BASIS (2)"/>
      <sheetName val="99 LP's"/>
      <sheetName val="LOWER TR EXP"/>
      <sheetName val="99 RC"/>
      <sheetName val="Exp Rec"/>
      <sheetName val="ACQ_MGT"/>
      <sheetName val="ACQ"/>
      <sheetName val="Legal Fees"/>
      <sheetName val="Acctng&amp;Audit"/>
      <sheetName val="Custodial"/>
      <sheetName val="Consult"/>
      <sheetName val="State Tax"/>
      <sheetName val="CA STMT"/>
      <sheetName val="MN STMT"/>
      <sheetName val="NY STMT1"/>
      <sheetName val="NYC STMT"/>
      <sheetName val="GA STMT"/>
      <sheetName val="Misc. Exp"/>
      <sheetName val="1231 Gain Alloc"/>
      <sheetName val="Subcorp"/>
      <sheetName val="PARTNER BASIS"/>
      <sheetName val="LP Partnership Basis"/>
      <sheetName val="m-1 items"/>
      <sheetName val="TAX BASIS"/>
      <sheetName val="NC STMT2"/>
      <sheetName val="99 Totals "/>
      <sheetName val="Percentages"/>
      <sheetName val="03-31-95"/>
      <sheetName val="MTTB12"/>
      <sheetName val="WFI"/>
      <sheetName val="T1A"/>
      <sheetName val="T32A"/>
      <sheetName val="T36"/>
      <sheetName val="T39"/>
      <sheetName val="T50a"/>
      <sheetName val="T2a"/>
      <sheetName val="T21"/>
      <sheetName val="STATE"/>
      <sheetName val="CF2"/>
      <sheetName val="Sizing_Floating"/>
      <sheetName val="Sizing_Fixed"/>
      <sheetName val="Actual Cash"/>
      <sheetName val="RR Occ Costs"/>
      <sheetName val="SREG Jan Leasetrack"/>
      <sheetName val="Jan Leasing Status"/>
      <sheetName val="Fitch"/>
      <sheetName val="Sponsor&amp;Taxes"/>
      <sheetName val="Appraisal"/>
      <sheetName val="Credit"/>
      <sheetName val="Market Rent"/>
      <sheetName val="Anchor"/>
      <sheetName val="Tax Return Analysis"/>
      <sheetName val="Display Module"/>
      <sheetName val="Print Module"/>
      <sheetName val="Exit Tax Vert Sum"/>
      <sheetName val="Old Vertical Summary"/>
      <sheetName val="Fannie Vertical Summary"/>
      <sheetName val="Chase Vertical Summary"/>
      <sheetName val="JPM CDC Vertical Summary"/>
      <sheetName val="RCN-Building"/>
      <sheetName val="PIA-PBC"/>
      <sheetName val="B-4a Allocations"/>
      <sheetName val="REPORT_Asset Mgmt"/>
      <sheetName val="Quick Ref_andChart"/>
      <sheetName val="YRLY_Econ&amp;Reits"/>
      <sheetName val="Charts--&gt;"/>
      <sheetName val="chart A_1MKT"/>
      <sheetName val="Chart B_ 3 MKTs"/>
      <sheetName val="Chart C_Cap Sources"/>
      <sheetName val="Chart D_Rel Returns"/>
      <sheetName val="DATA--&gt;"/>
      <sheetName val="econ list"/>
      <sheetName val="From Economy.comANNUAL"/>
      <sheetName val="From Economy.comQtr"/>
      <sheetName val="TW_COMBO_A"/>
      <sheetName val="TW_COMBO_Q"/>
      <sheetName val="Note _Other misc tabs hidden"/>
      <sheetName val="RCA_office"/>
      <sheetName val="RCA_all sectors"/>
      <sheetName val="RCA_returns"/>
      <sheetName val=" "/>
      <sheetName val="Nareit_office"/>
      <sheetName val="Nareit_all"/>
      <sheetName val="NPI returns"/>
      <sheetName val="Nareit_total cap"/>
      <sheetName val="Dow"/>
      <sheetName val="Greenstreet"/>
      <sheetName val="Other Misc TABS--&gt;"/>
      <sheetName val="CoStar"/>
      <sheetName val="TW_TRENDS EXAMPLE"/>
      <sheetName val="employ areas by markt"/>
      <sheetName val="TW_Employ 1"/>
      <sheetName val="TW_Employ areas"/>
      <sheetName val="TW_Employ Growth"/>
      <sheetName val="Wish List"/>
      <sheetName val="Strings"/>
      <sheetName val="- -"/>
      <sheetName val="Shares"/>
      <sheetName val="Book3"/>
      <sheetName val="CLOS STAT"/>
      <sheetName val="Activities"/>
      <sheetName val="TRS Operations"/>
      <sheetName val="Summary 2003"/>
      <sheetName val="P3-Input1"/>
      <sheetName val="TAXES P9.1"/>
      <sheetName val="Rent Roll P8"/>
      <sheetName val="Lease Commission P10.5"/>
      <sheetName val="DEPT STORE CONT 03"/>
      <sheetName val="CAM DEP"/>
      <sheetName val="shtReport"/>
      <sheetName val="shtLookup"/>
      <sheetName val="AJ (5)"/>
      <sheetName val="2003 accruals"/>
      <sheetName val="escrow interest"/>
      <sheetName val="ASAE"/>
      <sheetName val="cash reconciliation  - new"/>
      <sheetName val="2003MF Summay Revised Rate Drop"/>
      <sheetName val="cash stmt of ops cm"/>
      <sheetName val="excess cash  wire"/>
      <sheetName val="reclass (3)"/>
      <sheetName val="SignaturePage"/>
      <sheetName val="K-1 Summary"/>
      <sheetName val="UBTI - Partner Allocations"/>
      <sheetName val="UBTI-Debt Financed Property"/>
      <sheetName val="SALT Apportionment"/>
      <sheetName val="SALT Apportionment-1"/>
      <sheetName val="SALT Apportionment-2"/>
      <sheetName val="SALT Apportionment-3"/>
      <sheetName val="SALT Apportionment-4"/>
      <sheetName val="SALT Apportionment-Total"/>
      <sheetName val="State Allocation"/>
      <sheetName val="SALT Withholding"/>
      <sheetName val="Foreign Information"/>
      <sheetName val="wsLookup"/>
      <sheetName val="Bytes"/>
      <sheetName val="32-17 (2)"/>
      <sheetName val="32-17a"/>
      <sheetName val="32-09"/>
      <sheetName val="32-10"/>
      <sheetName val="32-17"/>
      <sheetName val="32-18"/>
      <sheetName val="32-19"/>
      <sheetName val="32-24"/>
      <sheetName val="32-30"/>
      <sheetName val="32-31"/>
      <sheetName val="32-32"/>
      <sheetName val="32-33"/>
      <sheetName val="32-36"/>
      <sheetName val="32-48"/>
      <sheetName val="32-50"/>
      <sheetName val="32-50(2)"/>
      <sheetName val="32-51"/>
      <sheetName val="32-80"/>
      <sheetName val="32-89"/>
      <sheetName val="32-140"/>
      <sheetName val="32-141"/>
      <sheetName val="32-142"/>
      <sheetName val="32-143"/>
      <sheetName val="32-144"/>
      <sheetName val="32-145"/>
      <sheetName val="32-146"/>
      <sheetName val="32-148"/>
      <sheetName val="32-151"/>
      <sheetName val="32-154"/>
      <sheetName val="32-158"/>
      <sheetName val="32-159"/>
      <sheetName val="32-160"/>
      <sheetName val="32-163"/>
      <sheetName val="32-165"/>
      <sheetName val="32-166(a)"/>
      <sheetName val="32-166(b)"/>
      <sheetName val="32-166(2)"/>
      <sheetName val="32-170"/>
      <sheetName val="22-01"/>
      <sheetName val="22-02"/>
      <sheetName val="22-03"/>
      <sheetName val="22-04"/>
      <sheetName val="empty3"/>
      <sheetName val="Returned check"/>
      <sheetName val="tharalson"/>
      <sheetName val="Am 871203 A"/>
      <sheetName val="14-2010"/>
      <sheetName val="Financial"/>
      <sheetName val="SLP Returns"/>
      <sheetName val="ARC Data"/>
      <sheetName val="G-3.1 FA Tax Basis"/>
      <sheetName val="Unset."/>
      <sheetName val="cpi"/>
      <sheetName val="euro bookings"/>
      <sheetName val="PwCTickmarks"/>
      <sheetName val="Guide"/>
      <sheetName val="Diagnostic"/>
      <sheetName val="Constructive Ownership"/>
      <sheetName val="Mult. Cat One Filers"/>
      <sheetName val="Sourcing"/>
      <sheetName val="Hold vs Liquidate"/>
      <sheetName val="Transfers to Non-US Corp"/>
      <sheetName val="Trade or Business Income"/>
      <sheetName val="Property Transfers"/>
      <sheetName val="Dispositions"/>
      <sheetName val="Related Party Transactions"/>
      <sheetName val="Change in Partnership Interests"/>
      <sheetName val="Reportable Transactions"/>
      <sheetName val="Additional Info"/>
      <sheetName val="8858"/>
      <sheetName val="861A Questions"/>
      <sheetName val="861A Input"/>
      <sheetName val="shtToolbar"/>
      <sheetName val="Setup"/>
      <sheetName val="Deal TIWS"/>
      <sheetName val="DRE Consolidation"/>
      <sheetName val="Third Party Allocation"/>
      <sheetName val="Allocation Codes"/>
      <sheetName val="Fund State Allocation"/>
      <sheetName val="Variance Report"/>
      <sheetName val="Fund Liability Allocation"/>
      <sheetName val="Deal List"/>
      <sheetName val="shtEntity"/>
      <sheetName val="Property Information"/>
      <sheetName val="Form 8886"/>
      <sheetName val="Listed Transactions"/>
      <sheetName val="Foreign Detail"/>
      <sheetName val="FSI Diagnostic"/>
      <sheetName val="Federal Data Register"/>
      <sheetName val="Federal WH Data Register"/>
      <sheetName val="8621 Data Register"/>
      <sheetName val="926 Data Register"/>
      <sheetName val="Sched K-1"/>
      <sheetName val="Standard Statements"/>
      <sheetName val="Form 8271"/>
      <sheetName val="Form 8621"/>
      <sheetName val="Form 1042-S"/>
      <sheetName val="Form 1042-S (2)"/>
      <sheetName val="Form 8805"/>
      <sheetName val="Form 926"/>
      <sheetName val="Stmt Shadow"/>
      <sheetName val="Footnotes Template"/>
      <sheetName val="Go System Conversion"/>
      <sheetName val="Summary Annl"/>
      <sheetName val="Summary - Monthly"/>
      <sheetName val="Day Payroll"/>
      <sheetName val="Night Payroll"/>
      <sheetName val="Cleaning Svcs&amp;Contracts"/>
      <sheetName val="Svc Cons &amp; R&amp;M"/>
      <sheetName val="Administrative"/>
      <sheetName val="Code Description"/>
      <sheetName val=".1 Debt Rollforward"/>
      <sheetName val=".4 DIC Testing"/>
      <sheetName val="12-31-03 Consolidated TB "/>
      <sheetName val="Multi"/>
      <sheetName val="Grease"/>
      <sheetName val="Alt. 4"/>
      <sheetName val="Alt. 5"/>
      <sheetName val="S3Form"/>
      <sheetName val="Custom 1"/>
      <sheetName val="Foreign Investments"/>
      <sheetName val="K12"/>
      <sheetName val="C-01 Summary"/>
      <sheetName val="Delete Titles"/>
      <sheetName val="Info4"/>
      <sheetName val="Bridge Req"/>
      <sheetName val="Bridge Change"/>
      <sheetName val="C10"/>
      <sheetName val="F4"/>
      <sheetName val="G8"/>
      <sheetName val="StateRates"/>
      <sheetName val="To1120"/>
      <sheetName val="EWP1120"/>
      <sheetName val="Oct Fact"/>
      <sheetName val="Sep Fact"/>
      <sheetName val="G-4 Dep"/>
      <sheetName val="2012 K-1 ML (7-31-2013)"/>
      <sheetName val="2011 Master list"/>
      <sheetName val="COPY"/>
      <sheetName val="org.CODE"/>
      <sheetName val="27-0000198"/>
      <sheetName val="245114237REN (2)"/>
      <sheetName val="245114237RR"/>
      <sheetName val="245114238REN (2)"/>
      <sheetName val="245114238RR"/>
      <sheetName val="245114239RR"/>
      <sheetName val="245114240REN (2)"/>
      <sheetName val="245114240RR"/>
      <sheetName val="245114242"/>
      <sheetName val="245114242RR"/>
      <sheetName val="245114243ENG"/>
      <sheetName val="245114243RR"/>
      <sheetName val="CODESORTED"/>
      <sheetName val="27-0000331"/>
      <sheetName val="THARD. INTEREST"/>
      <sheetName val="367000043LES."/>
      <sheetName val="36-7000006A"/>
      <sheetName val="36-7000006B"/>
      <sheetName val="36-7000006C"/>
      <sheetName val="36-7000006D"/>
      <sheetName val="27-0000113LES"/>
      <sheetName val="27-0000113RR"/>
      <sheetName val="168878901"/>
      <sheetName val="367000043RR"/>
      <sheetName val="142-60"/>
      <sheetName val="18-351"/>
      <sheetName val="885051013"/>
      <sheetName val="885051014"/>
      <sheetName val="885051015"/>
      <sheetName val="367000020RR"/>
      <sheetName val="367000020RC"/>
      <sheetName val="367000020OR"/>
      <sheetName val="367000045RR"/>
      <sheetName val="367000045RREM"/>
      <sheetName val="367000045OR"/>
      <sheetName val="367000053RR"/>
      <sheetName val="367000053RRR"/>
      <sheetName val="142-24B"/>
      <sheetName val="142-24A"/>
      <sheetName val="142-56A"/>
      <sheetName val="142-56B"/>
      <sheetName val="18-171"/>
      <sheetName val="888868971b"/>
      <sheetName val="888868971a"/>
      <sheetName val="911"/>
      <sheetName val="924"/>
      <sheetName val="364"/>
      <sheetName val="348"/>
      <sheetName val="335"/>
      <sheetName val="351"/>
      <sheetName val="367-35A"/>
      <sheetName val="367-35B"/>
      <sheetName val="18-10a"/>
      <sheetName val="18-10b"/>
      <sheetName val="18-10c"/>
      <sheetName val="18-39A"/>
      <sheetName val="18-39B"/>
      <sheetName val="18-39C"/>
      <sheetName val="18-39D"/>
      <sheetName val="18-39E"/>
      <sheetName val="18-39F"/>
      <sheetName val="18-40A"/>
      <sheetName val="18-40B"/>
      <sheetName val="18-40C"/>
      <sheetName val="18-40D"/>
      <sheetName val="88-8868836"/>
      <sheetName val="18-171c"/>
      <sheetName val="18-171b"/>
      <sheetName val="18-171a"/>
      <sheetName val="142-058"/>
      <sheetName val="142-63A"/>
      <sheetName val="142-63B"/>
      <sheetName val="142-68A"/>
      <sheetName val="142-68B"/>
      <sheetName val="142-61B"/>
      <sheetName val="142-61A"/>
      <sheetName val="142-069"/>
      <sheetName val="142-69A"/>
      <sheetName val="142-54A"/>
      <sheetName val="142-54B"/>
      <sheetName val="142-80A"/>
      <sheetName val="142-80B"/>
      <sheetName val="142-65a"/>
      <sheetName val="142-65b"/>
      <sheetName val="142-58A"/>
      <sheetName val="142-37A"/>
      <sheetName val="142-37B"/>
      <sheetName val="142-66A"/>
      <sheetName val="142-66B"/>
      <sheetName val="367-22A"/>
      <sheetName val="367-22B"/>
      <sheetName val="367-79"/>
      <sheetName val="01-500"/>
      <sheetName val="14-2040A"/>
      <sheetName val="14-2040B"/>
      <sheetName val="14-5113912A"/>
      <sheetName val="14-5113912B"/>
      <sheetName val="18-052A"/>
      <sheetName val="18-052B"/>
      <sheetName val="18-127"/>
      <sheetName val="18-131A"/>
      <sheetName val="18-131B"/>
      <sheetName val="18-167"/>
      <sheetName val="18-176"/>
      <sheetName val="18-242"/>
      <sheetName val="18-291"/>
      <sheetName val="19-503"/>
      <sheetName val="19-503A"/>
      <sheetName val="19-503B"/>
      <sheetName val="19-5114016"/>
      <sheetName val="22-004D"/>
      <sheetName val="22-004J"/>
      <sheetName val="22-004F"/>
      <sheetName val="24-5114125"/>
      <sheetName val="24-5114219"/>
      <sheetName val="24-5114132"/>
      <sheetName val="32-010"/>
      <sheetName val="32-018"/>
      <sheetName val="32-025A"/>
      <sheetName val="32-025B"/>
      <sheetName val="32-025C"/>
      <sheetName val="32-036"/>
      <sheetName val="32-026A"/>
      <sheetName val="32-026B"/>
      <sheetName val="32-026C"/>
      <sheetName val="32-067A"/>
      <sheetName val="32-067B"/>
      <sheetName val="32-083"/>
      <sheetName val="32-146D"/>
      <sheetName val="32-146J"/>
      <sheetName val="32-146F"/>
      <sheetName val="36-7096"/>
      <sheetName val="88-8868971A"/>
      <sheetName val="88-8868971B"/>
      <sheetName val="DD-AUG"/>
      <sheetName val="DD-SEPT"/>
      <sheetName val="DD-OCT"/>
      <sheetName val="DD-NOV"/>
      <sheetName val="DD-DEC"/>
      <sheetName val="DD-JAN"/>
      <sheetName val="DD-FEB"/>
      <sheetName val="DD-MARCH"/>
      <sheetName val="36-328"/>
      <sheetName val="36-328 (2)"/>
      <sheetName val="245114237REN"/>
      <sheetName val="245114238REN"/>
      <sheetName val="245114240REN"/>
      <sheetName val="Vlookup"/>
      <sheetName val="A-4 PBC Consolidated BS"/>
      <sheetName val="A-3 PBC Consolidated IS"/>
      <sheetName val="SCHED18"/>
      <sheetName val=" GL REC"/>
      <sheetName val="1997 Reprojection"/>
      <sheetName val="ENG 2"/>
      <sheetName val="Properties"/>
      <sheetName val="Draw (2) PH1"/>
      <sheetName val="Monthly &amp; Cum. NOI"/>
      <sheetName val="E&amp;P Process"/>
      <sheetName val="REIT E&amp;P calculation"/>
      <sheetName val="CC-NEF97a"/>
      <sheetName val="Capital Call"/>
      <sheetName val="Sub Loan Notice"/>
      <sheetName val="BofA"/>
      <sheetName val="3 month"/>
      <sheetName val="CF_Consolidated"/>
      <sheetName val="Weekly CF_Consolidated"/>
      <sheetName val="CF_Non-REIT"/>
      <sheetName val="Weekly CF_Non-REIT"/>
      <sheetName val="CF_REIT"/>
      <sheetName val="Weekly CF_REIT"/>
      <sheetName val="IRR"/>
      <sheetName val="Avail. Calc. (17)"/>
      <sheetName val="Avail. Calc. (16)"/>
      <sheetName val="Avail. Calc. (15)"/>
      <sheetName val="Avail. Calc. (14)"/>
      <sheetName val="Avail. Calc. (13)"/>
      <sheetName val="Avail. Calc. (12)"/>
      <sheetName val="Avail. Calc. (19)"/>
      <sheetName val="Avail. Calc. (18)"/>
      <sheetName val="Avail. Calc. (11)"/>
      <sheetName val="Avail. Calc. (10)"/>
      <sheetName val="Avail. Calc. (9)"/>
      <sheetName val="Avail. Calc. (8)"/>
      <sheetName val="Avail. Calc. (7)"/>
      <sheetName val="Avail. Calc. (6)"/>
      <sheetName val="Avail. Calc. (5)"/>
      <sheetName val="Avail. Calc. (4)"/>
      <sheetName val="Avail. Calc. (3)"/>
      <sheetName val="Avail. Calc. (2)"/>
      <sheetName val="Avail. Calc."/>
      <sheetName val="Mgt Fee &amp; Equity Calc"/>
      <sheetName val="56th Street"/>
      <sheetName val="580 Anton"/>
      <sheetName val="Allure Waikiki"/>
      <sheetName val="San Jose"/>
      <sheetName val="Dulles View"/>
      <sheetName val="ORH II"/>
      <sheetName val="Buckhead"/>
      <sheetName val="1501 M Street"/>
      <sheetName val="Millennium"/>
      <sheetName val="Platinum"/>
      <sheetName val="190 LaSalle"/>
      <sheetName val="Westmoor"/>
      <sheetName val="Providence"/>
      <sheetName val="Plaza"/>
      <sheetName val="Corona"/>
      <sheetName val="Bank One"/>
      <sheetName val="Tollway"/>
      <sheetName val="Heacock"/>
      <sheetName val="Agua Mansa"/>
      <sheetName val="Calabash II"/>
      <sheetName val="Sycamore II"/>
      <sheetName val="Hofer"/>
      <sheetName val="Gateway South"/>
      <sheetName val="Dulles"/>
      <sheetName val="Gateway South II"/>
      <sheetName val="Gateway North"/>
      <sheetName val="Interchange"/>
      <sheetName val="Cajon"/>
      <sheetName val="N-1-1"/>
      <sheetName val="BS-QTRLY"/>
      <sheetName val="CAP-MKT 1"/>
      <sheetName val="REAL2"/>
      <sheetName val="CAP-STRAT INV II"/>
      <sheetName val="CBRE PARTNERS II"/>
      <sheetName val="CAP-MKT1"/>
      <sheetName val="BS-annual"/>
      <sheetName val="IS-qtrly"/>
      <sheetName val="IS-annual"/>
      <sheetName val="CAPMKT-ANNUAL"/>
      <sheetName val="CAP-MKT2"/>
      <sheetName val="worksheet"/>
      <sheetName val="BS&amp;IS"/>
      <sheetName val="Inv Hist GL"/>
      <sheetName val="Website Export"/>
      <sheetName val="Subaccts"/>
      <sheetName val="Bessmer"/>
      <sheetName val="Moen"/>
      <sheetName val="Petersen"/>
      <sheetName val="Sprunger"/>
      <sheetName val="Tooley"/>
      <sheetName val="Income Statement - Combined"/>
      <sheetName val="Income Statement - Existing"/>
      <sheetName val="Income Statement - New Data Cen"/>
      <sheetName val="Capital Expenditures - Existing"/>
      <sheetName val="Debt Schedule - Existing"/>
      <sheetName val="Capital Expenditures - New Data"/>
      <sheetName val="Debt Schedule - New Data"/>
      <sheetName val="P&amp;L Chart"/>
      <sheetName val="Rev by Bus Segment Chart"/>
      <sheetName val="RENT_CR"/>
      <sheetName val="PYMT"/>
      <sheetName val="STORE"/>
      <sheetName val="1120"/>
      <sheetName val="T3.1"/>
      <sheetName val="T3.2"/>
      <sheetName val="T3.3"/>
      <sheetName val="T50.1"/>
      <sheetName val="T50.2"/>
      <sheetName val="T50.3"/>
      <sheetName val="T51.2"/>
      <sheetName val="T53.1"/>
      <sheetName val="T53.2"/>
      <sheetName val="T82"/>
      <sheetName val="State Filing Info"/>
      <sheetName val="Tenant List"/>
      <sheetName val="No Participation"/>
      <sheetName val="1-1 - 8-15 Actual Expenses"/>
      <sheetName val="TOTAL REC"/>
      <sheetName val="Retail Template"/>
      <sheetName val="Carrabbas"/>
      <sheetName val="Targeted Golf"/>
      <sheetName val="Beauty Basics - 11503"/>
      <sheetName val="Quiznos"/>
      <sheetName val="Office Template"/>
      <sheetName val="Blackhawk"/>
      <sheetName val="Willis Engineers"/>
      <sheetName val="Charter Properties"/>
      <sheetName val="CBS Radio"/>
      <sheetName val="Vacant -1118"/>
      <sheetName val="Carolina PR Marketing"/>
      <sheetName val="Beauty Basics 7808"/>
      <sheetName val="Capital Management"/>
      <sheetName val="TICAM REC Outside Parking Users"/>
      <sheetName val="PA HOA"/>
      <sheetName val="Storefront Condo Owners"/>
      <sheetName val="Meeting Hall"/>
      <sheetName val="Admin Fees"/>
      <sheetName val="TAXPRO"/>
      <sheetName val="CCORP109"/>
      <sheetName val="RATEREC"/>
      <sheetName val="BS (2001)"/>
      <sheetName val="P&amp;L (2001)"/>
      <sheetName val="Deferred stock compensation"/>
      <sheetName val="DD wo expense"/>
      <sheetName val="DD w Expense"/>
      <sheetName val="ISO DD"/>
      <sheetName val="NQSO"/>
      <sheetName val="ESPP DD"/>
      <sheetName val="2000Disqualifying Dispositions"/>
      <sheetName val="OrgCosts"/>
      <sheetName val="R&amp;E (2001)"/>
      <sheetName val="R&amp;D Details"/>
      <sheetName val="R&amp;D expenses"/>
      <sheetName val="ORR&amp;E-update"/>
      <sheetName val="Panstera Entry"/>
      <sheetName val="Meals &amp; Entertainment (2001)"/>
      <sheetName val="Rate-delete or update"/>
      <sheetName val="forcast-delete"/>
      <sheetName val="BS-delete"/>
      <sheetName val="Depreciation-delete"/>
      <sheetName val="IS-delete"/>
      <sheetName val="R&amp;E-delete"/>
      <sheetName val="Financing (Original)"/>
      <sheetName val="NOP"/>
      <sheetName val="ROSWA"/>
      <sheetName val="EVA (2)"/>
      <sheetName val="NW_Assets"/>
      <sheetName val="NW_CashFlow"/>
      <sheetName val="States on Left Column"/>
      <sheetName val="E&amp;P Calculation-Revised"/>
      <sheetName val="E&amp;P Calculation-Issued"/>
      <sheetName val="Tax Fees"/>
      <sheetName val="Tax Fees - GL Detail"/>
      <sheetName val="A-5-1 Fund Level 5710"/>
      <sheetName val="A-5-2 Market St. 5711"/>
      <sheetName val="A-5-3 Colonnade 5712"/>
      <sheetName val="A-5-4 Northcreek 5713"/>
      <sheetName val="A-5-5 North Brand 5714"/>
      <sheetName val="A-5-6 Esperante 5715"/>
      <sheetName val="A-5-7 Metro Ctr 5716"/>
      <sheetName val="A-5-8 Cambridge 5718"/>
      <sheetName val="A-5-9 Faxon Park 5719"/>
      <sheetName val="A-5-10 Mass Court 5720"/>
      <sheetName val="A-5-11 The Metro 5721"/>
      <sheetName val="A-5-12 Woodway 5722"/>
      <sheetName val="A-5-13 Emerson 5723"/>
      <sheetName val="A-5-14 Preston 5724"/>
      <sheetName val="A-5-15 Sterling 5725"/>
      <sheetName val="A-5-16 Pembroke 5726"/>
      <sheetName val="A-5-17 Atlantic Icon 5727"/>
      <sheetName val="A-5-18 Atlantic Station 5728"/>
      <sheetName val="A-5-19 Broadway JV REIT 5738"/>
      <sheetName val="A-5-20 1111 Broadway 5740"/>
      <sheetName val="A-5-21 Clay 5741"/>
      <sheetName val="A-5-22 505 14th 5742"/>
      <sheetName val="A-5-23 555 12th 5743"/>
      <sheetName val="A-5-24 City Square 5744"/>
      <sheetName val="A-5-25 City Ctr Garage 5745"/>
      <sheetName val="A-5-26 Oakland Plaza 5746"/>
      <sheetName val="A-5-27 1540 Broadway-TRS 5748"/>
      <sheetName val="A-5-28 Colonnade-TRS 5749"/>
      <sheetName val="A-5-29 Mass Court Note 5739"/>
      <sheetName val="Pro Forma"/>
      <sheetName val="BENEFIT SCHEDULE 1Q04 Discount"/>
      <sheetName val="BENEFIT SCHEDULE 2Q06 Discount"/>
      <sheetName val="TMCS Performance"/>
      <sheetName val="CEF 88-Profit Loss "/>
      <sheetName val="CEF 88-LIHTC"/>
      <sheetName val="CEF 88-Historic Credits "/>
      <sheetName val="CEF 88-State Credits"/>
      <sheetName val="CEF 89-Profit Loss "/>
      <sheetName val="CEF 89-LIHTC "/>
      <sheetName val="CEF 89-State Credits"/>
      <sheetName val="CEF 90-Profit Loss "/>
      <sheetName val="CEF 90-LIHTC "/>
      <sheetName val="CEF 90-State Credits "/>
      <sheetName val="CEF 91-Profit Loss"/>
      <sheetName val="CEF 91-LIHTC "/>
      <sheetName val="CEF 91-State Credits"/>
      <sheetName val="CEF 92-Profit Loss "/>
      <sheetName val="CEF 92-LIHTC "/>
      <sheetName val="CEF 93-Profit(Loss)"/>
      <sheetName val="CEF 93-LIHTC "/>
      <sheetName val="CEF-93 Historic Credits "/>
      <sheetName val="CEF 94-Profit Loss "/>
      <sheetName val="CEF-94 LIHTC "/>
      <sheetName val="CEF 94-State Credits "/>
      <sheetName val="CEF94-2- Profit Loss "/>
      <sheetName val="CEF 94-2- LIHTC"/>
      <sheetName val="CEF 95-Profit Loss"/>
      <sheetName val="CEF 95-LIHTC"/>
      <sheetName val="CEF 96-Profit Loss "/>
      <sheetName val="CEF 96-LIHTC "/>
      <sheetName val="CEF 96-State Credits "/>
      <sheetName val="CEF 97-Profit Loss "/>
      <sheetName val="CEF 97-LIHTC"/>
      <sheetName val="CEF 97-State Credits "/>
      <sheetName val="CEF 98-Profit Loss "/>
      <sheetName val="CEF 98-LIHTC"/>
      <sheetName val="CEF 98-State Credits"/>
      <sheetName val="CEF 99-Profit Loss "/>
      <sheetName val="CEF 99-LIHTC"/>
      <sheetName val="CEF 99-State Credits"/>
      <sheetName val="CEF 00-Profit Loss"/>
      <sheetName val="CEF 00-LIHTC "/>
      <sheetName val="CEF 00-State Credits "/>
      <sheetName val="oas_linkline"/>
      <sheetName val="Questions Period 6"/>
      <sheetName val="MGA Accrl"/>
      <sheetName val="VCA Accrl"/>
      <sheetName val="Acct"/>
      <sheetName val="Market Summary"/>
      <sheetName val="USD"/>
      <sheetName val="GBP"/>
      <sheetName val="EUR"/>
      <sheetName val="JPY"/>
      <sheetName val="Untitled"/>
      <sheetName val="BCP IV Gross"/>
      <sheetName val="Sources and Uses"/>
      <sheetName val="BREP V commitments"/>
      <sheetName val="Investments tie out p.4"/>
      <sheetName val="Line of credit Summary"/>
      <sheetName val="cdosuite_Position Report"/>
      <sheetName val="Q2 TO DATE 11-17-11"/>
      <sheetName val="Proforma - Base Case"/>
      <sheetName val="MRI_CHART"/>
      <sheetName val="Monthly Market Comparison"/>
      <sheetName val="Investment Table - Roza YE08"/>
      <sheetName val="FROM THE SYSTEMQ1"/>
      <sheetName val="Q4FROMTHESYSTEM"/>
      <sheetName val="TM EST"/>
      <sheetName val="4. TB - Current YTD"/>
      <sheetName val="Journal entry"/>
      <sheetName val="Cad m-e rates"/>
      <sheetName val="26Mar2003 Data"/>
      <sheetName val="FS Item Master"/>
      <sheetName val="ACTI"/>
      <sheetName val="SELECT FIN DATA"/>
      <sheetName val="Terms"/>
      <sheetName val="Strat"/>
      <sheetName val="TB dump soccall"/>
      <sheetName val="GISO &amp; LRE"/>
      <sheetName val="CPR"/>
      <sheetName val="OCR-ACCT"/>
      <sheetName val="Aging Detail"/>
      <sheetName val="Variance"/>
      <sheetName val="Monthly Leasing"/>
      <sheetName val="12 Month Statement"/>
      <sheetName val="Stacking Plan"/>
      <sheetName val="PropTx  252-0"/>
      <sheetName val="Sys by area"/>
      <sheetName val="Est detail"/>
      <sheetName val="Info9"/>
      <sheetName val="ScheduleB"/>
      <sheetName val="ScheduleB1"/>
      <sheetName val="Custom 2"/>
      <sheetName val="Custom 3"/>
      <sheetName val="Book Income Components Analysis"/>
      <sheetName val="Conso"/>
      <sheetName val="Cadim Inc."/>
      <sheetName val="Cadim Holdings CAD"/>
      <sheetName val="Cadim Holdings US"/>
      <sheetName val="Cadim hyperion"/>
      <sheetName val="Cadim Star"/>
      <sheetName val="Cadium GP"/>
      <sheetName val="Cadium Management"/>
      <sheetName val="Carente Inc."/>
      <sheetName val="Immeubles Cadev Inc."/>
      <sheetName val="Immeubles Cadimont Inc."/>
      <sheetName val="Les Imm Rés Cadim Inc."/>
      <sheetName val="Dév. Pasteur Inc."/>
      <sheetName val="Jardins de Mérici"/>
      <sheetName val="Mezza Finances"/>
      <sheetName val="Cadiberge Laval"/>
      <sheetName val="Cadim Fonds"/>
      <sheetName val="Cadintra"/>
      <sheetName val="Res Cadim Inc."/>
      <sheetName val="Careit I Inc."/>
      <sheetName val="Careit Hyp"/>
      <sheetName val="Careit II Inc."/>
      <sheetName val="Blainvilloise"/>
      <sheetName val="Cadim LSOF"/>
      <sheetName val="Residences Cadiberge"/>
      <sheetName val="Midac Inc"/>
      <sheetName val="Propriétés Cadcar"/>
      <sheetName val="Cadimasie"/>
      <sheetName val="Cadim international "/>
      <sheetName val="Cadim Int'l"/>
      <sheetName val="Cadim Mexique"/>
      <sheetName val="Cadim TCC"/>
      <sheetName val="Gr.Imm. National"/>
      <sheetName val="Immocaisse Int'l"/>
      <sheetName val="Immintercad leg"/>
      <sheetName val="Immintercad"/>
      <sheetName val="Financiere Equidim QC"/>
      <sheetName val="Financiere Equidim"/>
      <sheetName val="9074-1315 QC INC"/>
      <sheetName val="Cadim Rés Québec"/>
      <sheetName val="Société Imm.Pologne"/>
      <sheetName val="Cadevon hyp"/>
      <sheetName val="Cadevon"/>
      <sheetName val="Qidim"/>
      <sheetName val="CADIM BRÉSIL"/>
      <sheetName val="CADCAR INDUSTRIEL"/>
      <sheetName val="Cadim finance inc"/>
      <sheetName val="9095-9222 quebec "/>
      <sheetName val="cadev inc"/>
      <sheetName val="Metro"/>
      <sheetName val="Les dev immo anjou"/>
      <sheetName val="terr. Anjou"/>
      <sheetName val="Hotel Godin455 St-ant"/>
      <sheetName val="Imm.cadimont SITQ"/>
      <sheetName val="Capimex Burco inc."/>
      <sheetName val="Cadim Japon inc"/>
      <sheetName val="Cadim Media Square Cie"/>
      <sheetName val="9100-5140 Qc inc."/>
      <sheetName val="Cadcap"/>
      <sheetName val="9110 9413 Qc"/>
      <sheetName val="9110 9447 Qc "/>
      <sheetName val="9110 9462 Qc "/>
      <sheetName val="9110 9470 Qc "/>
      <sheetName val="9110 9496 Qc  "/>
      <sheetName val="9110 9504 Qc"/>
      <sheetName val="9110 9512 Qc "/>
      <sheetName val="9111 6434 Qc  "/>
      <sheetName val="Cadimis inc."/>
      <sheetName val="Capimex Argentine inc."/>
      <sheetName val="Investissements Cadim Brésil in"/>
      <sheetName val="3739104 Canada inc."/>
      <sheetName val="9109 2114 Québec inc."/>
      <sheetName val="Listing Leg"/>
      <sheetName val="Journal Entry (3)"/>
      <sheetName val="Journal Entry (2)"/>
      <sheetName val="10000.3245 "/>
      <sheetName val="13000.3245"/>
      <sheetName val="13000.3245.001 AL"/>
      <sheetName val="13000.3245.063 AL"/>
      <sheetName val="13000.3245.002 AR"/>
      <sheetName val="13000.3245.003 AZ"/>
      <sheetName val="13000.3245.004 CA"/>
      <sheetName val="13000.3245.061 CA"/>
      <sheetName val="13000.3245.005 CT"/>
      <sheetName val="13000.3245.006 FL"/>
      <sheetName val="13000.3245.007 FL"/>
      <sheetName val="13000.3245.062 FL"/>
      <sheetName val="13000.3245.008 GA"/>
      <sheetName val="13000.3245.009 ID"/>
      <sheetName val="13000.3245.010 IL"/>
      <sheetName val="13000.3245.011 IL"/>
      <sheetName val="13000.3245.012 IN"/>
      <sheetName val="13000.3245.013 KS"/>
      <sheetName val="13000.3245.014 KY"/>
      <sheetName val="13000.3245.015 LA"/>
      <sheetName val="13000.3245.016 MA"/>
      <sheetName val="13000.3245.017 MD"/>
      <sheetName val="13000.3245.018 ME"/>
      <sheetName val="13000.3245.019 MI"/>
      <sheetName val="13000.3245.020 MN"/>
      <sheetName val="13000.3245.021 MO"/>
      <sheetName val="13000.3245.022 MS"/>
      <sheetName val="13000.3245.023 NC"/>
      <sheetName val="13000.3245.024 ND"/>
      <sheetName val="13000.3245.025 NJ"/>
      <sheetName val="13000.3245.026 NM"/>
      <sheetName val="13000.3245.048 NY"/>
      <sheetName val="13000.3245.027 OH"/>
      <sheetName val="13000.3245.028 RI"/>
      <sheetName val="13000.3245.064 TN"/>
      <sheetName val="13000.3245.029 TN "/>
      <sheetName val="13000.3245.030 TX"/>
      <sheetName val="13000.3245.031 UT"/>
      <sheetName val="13000.3245.032 VA"/>
      <sheetName val="13000.3245.033 VT"/>
      <sheetName val="13000.3245.034 WA"/>
      <sheetName val="13000.3245.040 WA"/>
      <sheetName val="13000.3245.035 WI"/>
      <sheetName val="13000.3245.038 OIL RECYCLE"/>
      <sheetName val="TargIS"/>
      <sheetName val="TargBSCF"/>
      <sheetName val="NET ASSET AUG BS "/>
      <sheetName val="PL BC COCOA "/>
      <sheetName val=" BS"/>
      <sheetName val="TB BS july04"/>
      <sheetName val="TB PLjuly 04"/>
      <sheetName val="IAS BS july 04"/>
      <sheetName val="IAS PL july04"/>
      <sheetName val="Detail BS JULY 24, 2004"/>
      <sheetName val="NET_ASSET_AUG_BS_"/>
      <sheetName val="PL_BC_COCOA_"/>
      <sheetName val="_BS"/>
      <sheetName val="TB_BS_july04"/>
      <sheetName val="TB_PLjuly_04"/>
      <sheetName val="IAS_BS_july_04"/>
      <sheetName val="IAS_PL_july04"/>
      <sheetName val="Detail_BS_JULY_24,_2004"/>
      <sheetName val="IS_2006"/>
      <sheetName val="Income_statement"/>
      <sheetName val="Connected"/>
      <sheetName val="Billing_vs__Salary_12-98"/>
      <sheetName val="NET_ASSET_AUG_BS_1"/>
      <sheetName val="Consolidation Adjustment"/>
      <sheetName val="31Jan2006"/>
      <sheetName val="MI PNL"/>
      <sheetName val="Interco rec"/>
      <sheetName val="Interco"/>
      <sheetName val="20 year"/>
      <sheetName val="ten year"/>
      <sheetName val="5 year"/>
      <sheetName val="Trading Summary"/>
      <sheetName val="Expected European Inv"/>
      <sheetName val="Diageo's investor base"/>
      <sheetName val="sales vol."/>
      <sheetName val="spread perf."/>
      <sheetName val="spread 2"/>
      <sheetName val="Global dist"/>
      <sheetName val="Global distribution"/>
      <sheetName val="Internat dist"/>
      <sheetName val="Post launch (6)"/>
      <sheetName val="Recent trading (7)"/>
      <sheetName val="salesvol_"/>
      <sheetName val="sales vol_"/>
      <sheetName val="20_year"/>
      <sheetName val="ten_year"/>
      <sheetName val="5_year"/>
      <sheetName val="Trading_Summary"/>
      <sheetName val="Expected_European_Inv"/>
      <sheetName val="Diageo's_investor_base"/>
      <sheetName val="sales_vol_"/>
      <sheetName val="spread_perf_"/>
      <sheetName val="spread_2"/>
      <sheetName val="Global_dist"/>
      <sheetName val="Global_distribution"/>
      <sheetName val="Internat_dist"/>
      <sheetName val="Post_launch_(6)"/>
      <sheetName val="Recent_trading_(7)"/>
      <sheetName val="sales_vol_1"/>
      <sheetName val="Stock_Price"/>
      <sheetName val="20_year1"/>
      <sheetName val="ten_year1"/>
      <sheetName val="5_year1"/>
      <sheetName val="Trading_Summary1"/>
      <sheetName val="Expected_European_Inv1"/>
      <sheetName val="Diageo's_investor_base1"/>
      <sheetName val="sales_vol_2"/>
      <sheetName val="spread_perf_1"/>
      <sheetName val="spread_21"/>
      <sheetName val="Global_dist1"/>
      <sheetName val="Global_distribution1"/>
      <sheetName val="Internat_dist1"/>
      <sheetName val="Post_launch_(6)1"/>
      <sheetName val="Recent_trading_(7)1"/>
      <sheetName val="sales_vol_3"/>
      <sheetName val="Stock_Price1"/>
      <sheetName val="20_year2"/>
      <sheetName val="ten_year2"/>
      <sheetName val="5_year2"/>
      <sheetName val="Trading_Summary2"/>
      <sheetName val="Expected_European_Inv2"/>
      <sheetName val="Diageo's_investor_base2"/>
      <sheetName val="sales_vol_4"/>
      <sheetName val="spread_perf_2"/>
      <sheetName val="spread_22"/>
      <sheetName val="Global_dist2"/>
      <sheetName val="Global_distribution2"/>
      <sheetName val="Internat_dist2"/>
      <sheetName val="Post_launch_(6)2"/>
      <sheetName val="Recent_trading_(7)2"/>
      <sheetName val="sales_vol_5"/>
      <sheetName val="Stock_Price2"/>
      <sheetName val="Input Projected"/>
      <sheetName val="Documentation"/>
      <sheetName val="Org. Req."/>
      <sheetName val="TRS Transactions"/>
      <sheetName val="Recordkeeping"/>
      <sheetName val="REIT Taxable Income"/>
      <sheetName val="Status of Dist &amp; E&amp;P"/>
      <sheetName val="Sch 1 - Income Tests"/>
      <sheetName val="Sch 1A - Rent"/>
      <sheetName val="Sch 1B - Sales"/>
      <sheetName val="Sch 1C - Foreclosures"/>
      <sheetName val="Sch 2 - Tax for Failure"/>
      <sheetName val="Sch 3 - Asset Tests"/>
      <sheetName val="Sch 4 - Dist Req"/>
      <sheetName val="Sch 4A - Excise Tax"/>
      <sheetName val="Sch 5 - Tax on Undist Inc"/>
      <sheetName val="Instruction"/>
      <sheetName val="Accounts Receivable Group"/>
      <sheetName val="Other current assets "/>
      <sheetName val="Tax credit receivable"/>
      <sheetName val="Accounts payable"/>
      <sheetName val="Accrued liability"/>
      <sheetName val="Income tax payable"/>
      <sheetName val="Deferred income tax"/>
      <sheetName val="Cash and cash advance"/>
      <sheetName val="Classified BS"/>
      <sheetName val="Statement Income"/>
      <sheetName val="Important Info"/>
      <sheetName val="Recreational - Actuals"/>
      <sheetName val="Recreational - Forecasts"/>
      <sheetName val="Recreational - Budget"/>
      <sheetName val="Welcome"/>
      <sheetName val="saphiddenvaluecache"/>
      <sheetName val="saphiddenbackup"/>
      <sheetName val="saphiddenpivotdefinition"/>
      <sheetName val="sapactivexlhiddensheet"/>
      <sheetName val="1.1"/>
      <sheetName val="2.1"/>
      <sheetName val="4.1"/>
      <sheetName val="10"/>
      <sheetName val="11"/>
      <sheetName val="13"/>
      <sheetName val="14"/>
      <sheetName val="15"/>
      <sheetName val="17"/>
      <sheetName val="19"/>
      <sheetName val="upload temp"/>
      <sheetName val="bcs-OPE"/>
      <sheetName val="SALES TOTAL"/>
      <sheetName val="sense"/>
      <sheetName val="Op-BS"/>
      <sheetName val="BSCF"/>
      <sheetName val="Matrix"/>
      <sheetName val="AlbanyIS"/>
      <sheetName val="AlbanyBSCF"/>
      <sheetName val="AlbanyRat"/>
      <sheetName val="CambridgeIS"/>
      <sheetName val="CambridgeBSCF"/>
      <sheetName val="CambridgeRat"/>
      <sheetName val="AcqBS"/>
      <sheetName val="integrated merger model"/>
      <sheetName val="Rent Per Lynette"/>
      <sheetName val="PU TB"/>
      <sheetName val="PO inv by state"/>
      <sheetName val="PO ltd TB 03"/>
      <sheetName val="Mult"/>
      <sheetName val="1601 Detail information"/>
      <sheetName val="Workpaper Index"/>
      <sheetName val="Companies"/>
      <sheetName val="Pickwick Report"/>
      <sheetName val="Core Allocation"/>
      <sheetName val="Transaction Inputs"/>
      <sheetName val="SEC_855_CALC"/>
      <sheetName val="BS allocation - December"/>
      <sheetName val="AccDil"/>
      <sheetName val="Marge"/>
      <sheetName val="MFG Capital"/>
      <sheetName val="Deltek-Upload"/>
      <sheetName val="E-YTD"/>
      <sheetName val="Dalton"/>
      <sheetName val="Bloomberg Comp"/>
      <sheetName val="Share Price Data"/>
      <sheetName val="DIVPEP II - US$"/>
      <sheetName val="A4.3d- 6mth ave"/>
      <sheetName val="LONG PUTS"/>
      <sheetName val="Q1 2013 Admin Fee"/>
      <sheetName val="MTD IS"/>
      <sheetName val="IntExp"/>
      <sheetName val="TB Nonaud"/>
      <sheetName val="TB Audited"/>
      <sheetName val="OldIS"/>
      <sheetName val="Consol IS"/>
      <sheetName val="A1 - Income Statement"/>
      <sheetName val="BS Detail-NonAud"/>
      <sheetName val="BS Detail-Aud"/>
      <sheetName val="Old BalSheet"/>
      <sheetName val="A2 - Balance Sheet"/>
      <sheetName val="B1 - Investment Rollforward"/>
      <sheetName val="B2 - Sales of Investments"/>
      <sheetName val="B3 - Unrealized Gain (Loss)"/>
      <sheetName val="D - Stock Loan Receivables"/>
      <sheetName val="E - Fixed Assets Roll"/>
      <sheetName val="F - Goodwill &amp; Intangible Roll"/>
      <sheetName val="G - Due Parent Recon."/>
      <sheetName val="M - Debt and Leases Roll"/>
      <sheetName val="N - Equity rollforward"/>
      <sheetName val="CFI Info"/>
      <sheetName val="RE Roll"/>
      <sheetName val="Equity roll-Syn."/>
      <sheetName val="N - Equity roll JHK"/>
      <sheetName val="P - Reserve Change"/>
      <sheetName val="S - YTD Labor Cost Summary"/>
      <sheetName val="T - EBITDA"/>
      <sheetName val="X1 Reserve Schedule"/>
      <sheetName val="X2 - Fixed Assets Cutoff"/>
      <sheetName val="X3 - Unbilled Receivables"/>
      <sheetName val="X4 - Related Party Transaction"/>
      <sheetName val="X5 - Outstanding SPA Analysis"/>
      <sheetName val="X6 - Funded Backlog Summary"/>
      <sheetName val="X7 - CIP Status Summary"/>
      <sheetName val="X8 - Acct. Recon. Checklist"/>
      <sheetName val="X9 - Account Reconciliation"/>
      <sheetName val="X-10 Instruciton for Recon."/>
      <sheetName val="ICI"/>
      <sheetName val="HGIM - Transaction Comps"/>
      <sheetName val="HGIM - DCF"/>
      <sheetName val="HGIM - Valuation Analysis"/>
      <sheetName val="COVER NAV"/>
      <sheetName val="RISHOLD "/>
      <sheetName val="Dividend Inc."/>
      <sheetName val="Augusta"/>
      <sheetName val="ic"/>
      <sheetName val="Dec 07 TB"/>
      <sheetName val="TI"/>
      <sheetName val="PROVISION VS TAX RETURN"/>
      <sheetName val="MQ TEST"/>
      <sheetName val="FA ROLLFORWARD"/>
      <sheetName val="263A-1"/>
      <sheetName val="263A-2"/>
      <sheetName val="Texas Summary"/>
      <sheetName val="1130 - US"/>
      <sheetName val="Base Model"/>
      <sheetName val="PAM1211"/>
      <sheetName val="Logistics"/>
      <sheetName val="SEC dp"/>
      <sheetName val="Pakhoed (New)"/>
      <sheetName val="Pakhoed"/>
      <sheetName val="AGAFrigo"/>
      <sheetName val="Intertrans"/>
      <sheetName val="United"/>
      <sheetName val="Geologistics"/>
      <sheetName val="Air Express"/>
      <sheetName val="Danzas (2)"/>
      <sheetName val="Danzas"/>
      <sheetName val="Jet"/>
      <sheetName val="Nedlloyd"/>
      <sheetName val="Christiania"/>
      <sheetName val="Trans"/>
      <sheetName val="MarkVII (new)"/>
      <sheetName val="MarkVII"/>
      <sheetName val="Air Freight"/>
      <sheetName val="Postal"/>
      <sheetName val="MarkVII (new) (2)"/>
      <sheetName val="ROIC"/>
      <sheetName val="DS_Key_Information"/>
      <sheetName val="DS_Valuation_Measures"/>
      <sheetName val="DS_Quarterly_Estimates_Data"/>
      <sheetName val="DS_Income_Statement"/>
      <sheetName val="DS_Cash_Flow"/>
      <sheetName val="DS_Balance_Sheet"/>
      <sheetName val="DS_Industry_Specif"/>
      <sheetName val="Q1-morning comment"/>
      <sheetName val="q-morning comment"/>
      <sheetName val="q-income statement"/>
      <sheetName val="c"/>
      <sheetName val="Comp. Transaction"/>
      <sheetName val="Txtma"/>
      <sheetName val="Chart 2"/>
      <sheetName val="MLP IPO Yields vs MLP Index"/>
      <sheetName val="Global Inst. Sales"/>
      <sheetName val="Price Performance (3)"/>
      <sheetName val="MLPX4"/>
      <sheetName val="MLPX3"/>
      <sheetName val="MLP Offering"/>
      <sheetName val="MLP Rank"/>
      <sheetName val="MLPpricVol"/>
      <sheetName val="MLP Index 95 to Present (3)"/>
      <sheetName val="WilliamsPrice"/>
      <sheetName val="MLPX1 (2)"/>
      <sheetName val="Graph #4"/>
      <sheetName val="NBP MARKET"/>
      <sheetName val="nbp PIPELINE"/>
      <sheetName val="Avg Current Yields"/>
      <sheetName val="Growth MLPs"/>
      <sheetName val="MLP (3)"/>
      <sheetName val="Pipeline MLPs and 10 year Treas"/>
      <sheetName val="CUS Image"/>
      <sheetName val="SNAP"/>
      <sheetName val="IncStmt"/>
      <sheetName val="New Q Seg"/>
      <sheetName val="Q-Charts"/>
      <sheetName val="BalSht"/>
      <sheetName val="1Q"/>
      <sheetName val="2Q"/>
      <sheetName val="3Q"/>
      <sheetName val="4Q"/>
      <sheetName val="oldSEG"/>
      <sheetName val="Quarters"/>
      <sheetName val="acquisitions"/>
      <sheetName val="PE-TREND"/>
      <sheetName val="Dairy Q"/>
      <sheetName val="Assets-roa"/>
      <sheetName val="vege"/>
      <sheetName val="2Qx"/>
      <sheetName val="3Qx"/>
      <sheetName val="4Qx"/>
      <sheetName val="Price of Comps-1yr (UHS)"/>
      <sheetName val="Price of Comps-1yr (UNH)"/>
      <sheetName val="Price of Comps-3yrs (UHS)"/>
      <sheetName val="Price of Comps-3yrs (UNH)"/>
      <sheetName val="critical"/>
      <sheetName val="medical"/>
      <sheetName val="manor"/>
      <sheetName val="Stock Price (4)"/>
      <sheetName val="Shareholder Value"/>
      <sheetName val="Shareholder Value (2)"/>
      <sheetName val="Shareholder Value (3)"/>
      <sheetName val="theatre"/>
      <sheetName val="StockPrice"/>
      <sheetName val="Price_of_Comps-1yr_(UHS)"/>
      <sheetName val="Price_of_Comps-1yr_(UNH)"/>
      <sheetName val="Price_of_Comps-3yrs_(UHS)"/>
      <sheetName val="Price_of_Comps-3yrs_(UNH)"/>
      <sheetName val="Stock_Price_(4)"/>
      <sheetName val="Shareholder_Value"/>
      <sheetName val="Shareholder_Value_(2)"/>
      <sheetName val="Shareholder_Value_(3)"/>
      <sheetName val="Clec_Comp"/>
      <sheetName val="DCF_Rider_Term_Mult"/>
      <sheetName val="Horus_P&amp;L"/>
      <sheetName val="NewGLP_Assumptions"/>
      <sheetName val="Acc_Dil"/>
      <sheetName val="6b"/>
      <sheetName val="ValMatrix"/>
      <sheetName val="Overview_1"/>
      <sheetName val="Value_Creation"/>
      <sheetName val="budg_act"/>
      <sheetName val="MOE"/>
      <sheetName val="Financials_Old"/>
      <sheetName val="5a"/>
      <sheetName val="Side_by_Side"/>
      <sheetName val="Overview_2"/>
      <sheetName val="Value_Creation_Chart"/>
      <sheetName val="PF__Cash_EPS_Graph"/>
      <sheetName val="Cash_Flow"/>
      <sheetName val="Contribution"/>
      <sheetName val="middle-market_-_new"/>
      <sheetName val="DRDs"/>
      <sheetName val="SX3"/>
      <sheetName val="QuickMerge"/>
      <sheetName val="NOPAT_VDF"/>
      <sheetName val="RC"/>
      <sheetName val="Chapter_7"/>
      <sheetName val="Invested_capital_VDF"/>
      <sheetName val="DCF_VDF"/>
      <sheetName val="MWV-BAL"/>
      <sheetName val="US_dollar_mkt"/>
      <sheetName val="riderF"/>
      <sheetName val="cd_Data"/>
      <sheetName val="Colour_Hierarchy"/>
      <sheetName val="graphdialog"/>
      <sheetName val="CID"/>
      <sheetName val="WEEKLYVLS"/>
      <sheetName val="lev_loan_raw_data"/>
      <sheetName val="Valuation_Matrix"/>
      <sheetName val="MLP_IPO_Yields_vs_MLP_Index"/>
      <sheetName val="Forecast"/>
      <sheetName val="Financing_Memo"/>
      <sheetName val="Force_Count"/>
      <sheetName val="MWV-FUN"/>
      <sheetName val="FX_Rates"/>
      <sheetName val="Delhaize"/>
      <sheetName val="Income_Stmt"/>
      <sheetName val="Accretion_SensitivityOutput"/>
      <sheetName val="WACC_VDF"/>
      <sheetName val="Minutes"/>
      <sheetName val="Monthly_IS"/>
      <sheetName val="Scenario_Manager"/>
      <sheetName val="PV_of_Op_Leases_VDF"/>
      <sheetName val="LBO_Model"/>
      <sheetName val="1991_-_1999_Drilling_Type"/>
      <sheetName val="MWV-QTR1"/>
      <sheetName val="LookupRanges"/>
      <sheetName val="Ali_Synergy_Est_(2)"/>
      <sheetName val="Summary_Inc_Stmt"/>
      <sheetName val="f3"/>
      <sheetName val="MarketData"/>
      <sheetName val="Definitions"/>
      <sheetName val="Team_Award"/>
      <sheetName val="Income_Statement_VDF"/>
      <sheetName val="Neste_Oy"/>
      <sheetName val="yc_Formula"/>
      <sheetName val="SEP"/>
      <sheetName val="Price_of_Comps-1yr_(UHS)1"/>
      <sheetName val="Price_of_Comps-1yr_(UNH)1"/>
      <sheetName val="Price_of_Comps-3yrs_(UHS)1"/>
      <sheetName val="Price_of_Comps-3yrs_(UNH)1"/>
      <sheetName val="Stock_Price_(4)1"/>
      <sheetName val="Shareholder_Value1"/>
      <sheetName val="Shareholder_Value_(2)1"/>
      <sheetName val="Shareholder_Value_(3)1"/>
      <sheetName val="Price_of_Comps-1yr_(UHS)2"/>
      <sheetName val="Price_of_Comps-1yr_(UNH)2"/>
      <sheetName val="Price_of_Comps-3yrs_(UHS)2"/>
      <sheetName val="Price_of_Comps-3yrs_(UNH)2"/>
      <sheetName val="Stock_Price_(4)2"/>
      <sheetName val="Shareholder_Value2"/>
      <sheetName val="Shareholder_Value_(2)2"/>
      <sheetName val="Shareholder_Value_(3)2"/>
      <sheetName val="Stock_Price3"/>
      <sheetName val="Price_of_Comps-1yr_(UHS)3"/>
      <sheetName val="Price_of_Comps-1yr_(UNH)3"/>
      <sheetName val="Price_of_Comps-3yrs_(UHS)3"/>
      <sheetName val="Price_of_Comps-3yrs_(UNH)3"/>
      <sheetName val="Stock_Price_(4)3"/>
      <sheetName val="Shareholder_Value3"/>
      <sheetName val="Shareholder_Value_(2)3"/>
      <sheetName val="Shareholder_Value_(3)3"/>
      <sheetName val="EuroInputs"/>
      <sheetName val="Price_of_Compsjà_x0013__x0000_¤ß_x0013__x0000_lâ_x0013_"/>
      <sheetName val="Audit_AC"/>
      <sheetName val="Audit_Financials"/>
      <sheetName val="User"/>
      <sheetName val="UploadData"/>
      <sheetName val="Start"/>
      <sheetName val="End"/>
      <sheetName val="DataCY"/>
      <sheetName val="Sales-Group"/>
      <sheetName val="Inventory-FG"/>
      <sheetName val="Inventory-RM"/>
      <sheetName val="LoanReceivable-Group"/>
      <sheetName val="LoanPayable-Group"/>
      <sheetName val="TradeReceivable-Group"/>
      <sheetName val="TradePayable-Group"/>
      <sheetName val="OtherReceivable-Group"/>
      <sheetName val="OtherPayable-Group"/>
      <sheetName val="Inventory_Qty"/>
      <sheetName val="ControlSheet"/>
      <sheetName val="Ageing"/>
      <sheetName val="Reserves - certain items"/>
      <sheetName val="AtlasParameters"/>
      <sheetName val="Rate Rec"/>
      <sheetName val="2007 FIT True-Up"/>
      <sheetName val="Rate Rec "/>
      <sheetName val="2014 FIT True-Up"/>
      <sheetName val="Proof"/>
      <sheetName val="DIT"/>
      <sheetName val="A4 Conso Current Tax. Income"/>
      <sheetName val="A5 Vita Current Tax. Income"/>
      <sheetName val="C1 Vita Fixed Asset Basis"/>
      <sheetName val="C2 Vita Intangible Asset Basis"/>
      <sheetName val="C3Vita Tax Deprec. _Amort. Exp."/>
      <sheetName val="Polynoma M-1"/>
      <sheetName val="Remedial Alloc."/>
      <sheetName val="H2 NOL summary"/>
      <sheetName val="H2-1"/>
      <sheetName val="basis calc "/>
      <sheetName val="PBC --&gt;"/>
      <sheetName val="2015PNL"/>
      <sheetName val="2015BS"/>
      <sheetName val="2015 MI PNL"/>
      <sheetName val="2015 VQ Fixed Assets"/>
      <sheetName val="2015 VQ PNL"/>
      <sheetName val="PBC==&gt;"/>
      <sheetName val="gp PNL"/>
      <sheetName val="gp BS"/>
      <sheetName val="VQ IS 2013"/>
      <sheetName val="PBC VQ FA"/>
      <sheetName val="VQ IS"/>
      <sheetName val="Consol Balance Sheet"/>
      <sheetName val="2014gp PNL"/>
      <sheetName val="2014gp BS"/>
      <sheetName val="VQ Fixed assets 2014"/>
      <sheetName val="VQ IS 2014"/>
      <sheetName val="Lossutilisation"/>
      <sheetName val="Rev Sum_PB"/>
      <sheetName val="Rev Summary"/>
      <sheetName val="EASTMELT"/>
      <sheetName val="WRMELT"/>
      <sheetName val="BASI_MELT"/>
      <sheetName val="Revenues Actuals_March 2003"/>
      <sheetName val="Mktg_v2.21"/>
      <sheetName val="Mktg_v2.12"/>
      <sheetName val="DirClos 2003"/>
      <sheetName val="Dir Clos 2002"/>
      <sheetName val="Mktg_v2.11"/>
      <sheetName val="Mktg Orig Budg"/>
      <sheetName val="Revenues Actuals_Dec 2002"/>
      <sheetName val="Colo Forecasts"/>
      <sheetName val="Comps Input"/>
      <sheetName val="Comps Charts"/>
      <sheetName val="RAX"/>
      <sheetName val="RAX PV Chart"/>
      <sheetName val="RAX Owner Data"/>
      <sheetName val="SVVS"/>
      <sheetName val="SVVS PV Chart"/>
      <sheetName val="SVVS Owner Data"/>
      <sheetName val="TMRK"/>
      <sheetName val="TMRK PV Chart"/>
      <sheetName val="TMRK Owner Data"/>
      <sheetName val="NAVI"/>
      <sheetName val="NAVI PV Chart"/>
      <sheetName val="NAVI Owner Data"/>
      <sheetName val="Basic Charts"/>
      <sheetName val="Bar"/>
      <sheetName val="Column"/>
      <sheetName val="Line"/>
      <sheetName val="Stacked Bar"/>
      <sheetName val="Stacked Column"/>
      <sheetName val="Example Formats"/>
      <sheetName val="Stock Price Graph"/>
      <sheetName val="2 Chart (vertical)"/>
      <sheetName val="2 Chart (horizontal)"/>
      <sheetName val="Half&amp;Half Page"/>
      <sheetName val="4 Graphs Page (pies)"/>
      <sheetName val="4 Graphs Page (columns)"/>
      <sheetName val="Single Graph Page (no title)"/>
      <sheetName val="Vertical Bars Page"/>
      <sheetName val="Public Company-Stock Price"/>
      <sheetName val="Color Palette"/>
      <sheetName val="Complex Charts"/>
      <sheetName val="Price-Volume"/>
      <sheetName val="Volume"/>
      <sheetName val="Clustered Column 2 axes"/>
      <sheetName val="Scatter"/>
      <sheetName val="Bubble"/>
      <sheetName val="Football"/>
      <sheetName val="Football with Vertical Lines"/>
      <sheetName val="Stacked Column with Totals"/>
      <sheetName val="SOA Segments "/>
      <sheetName val="SOA Nylon"/>
      <sheetName val="SOA Ownership"/>
      <sheetName val="SOA Saflex"/>
      <sheetName val="SOA CPFilms"/>
      <sheetName val="SOL Fin Sum"/>
      <sheetName val="SOA Tech Spec"/>
      <sheetName val="Home Prices"/>
      <sheetName val="Economic Indicators-bberg"/>
      <sheetName val="Economic Indicators"/>
      <sheetName val="Analyst Forecasts"/>
      <sheetName val="Insiders"/>
      <sheetName val="061209"/>
      <sheetName val="Market Capitalization"/>
      <sheetName val="Balance Sheet and Credit Data"/>
      <sheetName val="Not Used --&gt;"/>
      <sheetName val="Slide 6"/>
      <sheetName val="Slides 7 and 10"/>
      <sheetName val="Financial Results"/>
      <sheetName val="Projected Results - Mgmt"/>
      <sheetName val="Projected Results - Adj"/>
      <sheetName val="Overview of Strategic Buyers"/>
      <sheetName val="Extarran Holdings 1"/>
      <sheetName val="MPLX Output"/>
      <sheetName val="Comcast"/>
      <sheetName val="Cablevision"/>
      <sheetName val="Histogram"/>
      <sheetName val="MarketCap"/>
      <sheetName val="Rating Characteristics"/>
      <sheetName val="CMCSA OCF-FCF"/>
      <sheetName val="Total Debt"/>
      <sheetName val="Detailed Repurchase"/>
      <sheetName val="MV &gt; $40bn"/>
      <sheetName val="Debt &gt;$20bn"/>
      <sheetName val="SW Financial Summary"/>
      <sheetName val="G&amp;A Input"/>
      <sheetName val="SW Sources Uses"/>
      <sheetName val="CFFO_Capex - Side"/>
      <sheetName val="Production - Side"/>
      <sheetName val="SW Risk Sensitivities"/>
      <sheetName val="Free Cash Flow"/>
      <sheetName val="Production"/>
      <sheetName val="CFFO_Capex"/>
      <sheetName val="Short Summary"/>
      <sheetName val="SW Corp Model"/>
      <sheetName val="Total Projects"/>
      <sheetName val="Sources&amp;Uses"/>
      <sheetName val="RLSU - Total"/>
      <sheetName val="Meramec - Total"/>
      <sheetName val="Polo"/>
      <sheetName val="NE Newkirk"/>
      <sheetName val="RLSU PDP Input"/>
      <sheetName val="RLSU PUD Input"/>
      <sheetName val="Meramec PUD Input"/>
      <sheetName val="Meramec PROB Input"/>
      <sheetName val="Meramec POSS Input"/>
      <sheetName val="SOA Detailed"/>
      <sheetName val="SOA Segments"/>
      <sheetName val="Devonian Shale - Horizontal"/>
      <sheetName val="Devonian Shale - Vertical"/>
      <sheetName val="Exhibit Covers (landscape)"/>
      <sheetName val="Exhibit Covers (portrait)"/>
      <sheetName val="KSP Hist"/>
      <sheetName val="KSP GP Hist (2)"/>
      <sheetName val="PV Charts - GP"/>
      <sheetName val="PV Charts - Ship"/>
      <sheetName val="Exec Comp GP"/>
      <sheetName val="Exec Comp Ship"/>
      <sheetName val="Lionshares"/>
      <sheetName val="AuTex"/>
      <sheetName val="Inside"/>
      <sheetName val="Insti"/>
      <sheetName val="AutExPull"/>
      <sheetName val="XLinkMeta"/>
      <sheetName val="US Graphs"/>
      <sheetName val="European Graphs"/>
      <sheetName val="Trading Comps"/>
      <sheetName val="BP Exchange Rate"/>
      <sheetName val="UMC Own"/>
      <sheetName val="UMC"/>
      <sheetName val="ZOLT Own"/>
      <sheetName val="Zolt"/>
      <sheetName val="CHF"/>
      <sheetName val="Gurit Own"/>
      <sheetName val="Gurit Fin Sum"/>
      <sheetName val="CYT Fin Sum"/>
      <sheetName val="CYT Own"/>
      <sheetName val="Input MODEL_MLP"/>
      <sheetName val="MIDSTREAM_MLP"/>
      <sheetName val="OTHER_MLP"/>
      <sheetName val="SUMMARY_MLP"/>
      <sheetName val="Exhibits=&gt;"/>
      <sheetName val="Yield Table"/>
      <sheetName val="BS &amp; Crd Data"/>
      <sheetName val="EXH Chart"/>
      <sheetName val="EXLP Chart"/>
      <sheetName val="WPZ Chart"/>
      <sheetName val="WMB JP model"/>
      <sheetName val="Analyst Proj"/>
      <sheetName val="Trans Accr"/>
      <sheetName val="Output_risked"/>
      <sheetName val="ASPT"/>
      <sheetName val="Outputs"/>
      <sheetName val="Probable Production"/>
      <sheetName val="Production Curve"/>
      <sheetName val="Wyoming production"/>
      <sheetName val="DCF US"/>
      <sheetName val="."/>
      <sheetName val="Tot US"/>
      <sheetName val="Start US"/>
      <sheetName val="End US"/>
      <sheetName val=".."/>
      <sheetName val="Capitalized expenses"/>
      <sheetName val="Sil Mkt Overview"/>
      <sheetName val="Summary &amp; Structure"/>
      <sheetName val="Valuation &amp; Returns"/>
      <sheetName val="LBO Model"/>
      <sheetName val="Historicals"/>
      <sheetName val="Returns Breakdown"/>
      <sheetName val="Operating Assumptions "/>
      <sheetName val="Operating Scenarios"/>
      <sheetName val="EBITDA Bridges "/>
      <sheetName val="Financial Update"/>
      <sheetName val="Acq Multiples"/>
      <sheetName val="Summary Surgical"/>
      <sheetName val="Summary WC"/>
      <sheetName val="Summary Total"/>
      <sheetName val="Blended EBITDA"/>
      <sheetName val="EU Surgical"/>
      <sheetName val="Mkt Share"/>
      <sheetName val="Sum of Parts"/>
      <sheetName val="Summary of LBO"/>
      <sheetName val="DCFExitMultiple"/>
      <sheetName val="DCFPerpetuity"/>
      <sheetName val="Debt and Interest"/>
      <sheetName val="Project Moon 27-10-2003 v5 - re"/>
      <sheetName val="1101"/>
      <sheetName val="1001"/>
      <sheetName val="0901"/>
      <sheetName val="0801"/>
      <sheetName val="0701"/>
      <sheetName val="0601"/>
      <sheetName val="0501"/>
      <sheetName val="0401"/>
      <sheetName val="0301"/>
      <sheetName val="0201"/>
      <sheetName val="0101"/>
      <sheetName val="1200"/>
      <sheetName val="1100"/>
      <sheetName val="1000"/>
      <sheetName val="0900"/>
      <sheetName val="030!"/>
      <sheetName val=" 401"/>
      <sheetName val="13-524-D"/>
      <sheetName val="Inc Rec"/>
      <sheetName val="Bldg Summary"/>
      <sheetName val="Vacancy Loss"/>
      <sheetName val="XAG Inputs &amp; Log"/>
      <sheetName val="Estimated RI "/>
      <sheetName val="File Admin"/>
      <sheetName val="ACCT ANALYSIS"/>
      <sheetName val="ACCRD INS (2001)"/>
      <sheetName val="BTI"/>
      <sheetName val="POLYOLEFINS"/>
      <sheetName val="POLYOLEFINS_Q"/>
      <sheetName val="POLYOLEFINS_Y"/>
      <sheetName val="LDPECON_ANN (Non Int)"/>
      <sheetName val="LDPECON_ANN (Int)"/>
      <sheetName val="LLDECON_ANN (Non Int)"/>
      <sheetName val="LLDECON_ANN (Int)"/>
      <sheetName val="HDPECON_ANN (Non Int)"/>
      <sheetName val="HDPECON_ANN (Int)"/>
      <sheetName val="US vs SEA PPE Prc"/>
      <sheetName val="PPE Contr. vs. Exp."/>
      <sheetName val="HDPETH"/>
      <sheetName val="LLDPETH"/>
      <sheetName val="hdprvdso"/>
      <sheetName val="hdprvdso (2)"/>
      <sheetName val="qhdprvds"/>
      <sheetName val="llprvdso"/>
      <sheetName val="llprvdso (2)"/>
      <sheetName val="qllprvds"/>
      <sheetName val="ldprvdso"/>
      <sheetName val="ldprvdso (2)"/>
      <sheetName val="qldprvds"/>
      <sheetName val="ppucpvds"/>
      <sheetName val="ppucpvds (2)"/>
      <sheetName val="qppprvds"/>
      <sheetName val="ppprvdso"/>
      <sheetName val="HDNPRAQ97(2)"/>
      <sheetName val="Pro vs PPE"/>
      <sheetName val="Pro vs PPE (2)"/>
      <sheetName val="Eth vs PE"/>
      <sheetName val="Eth vs PE (2)"/>
      <sheetName val="C2vsPE"/>
      <sheetName val="PPECON_ANN"/>
      <sheetName val="PPECON_ANN (Color)"/>
      <sheetName val="PPECON_ANN 02"/>
      <sheetName val="PPECON_ANN 01 (Color)"/>
      <sheetName val="LDPECON_ANN (91-06)"/>
      <sheetName val="LDPECON_ANN (87-05) (Color)"/>
      <sheetName val="LDPECON_ANN 02"/>
      <sheetName val="LLDECON_ANN"/>
      <sheetName val="LLD_ANN (87-05) (Color)"/>
      <sheetName val="LLDECON_ANN 02"/>
      <sheetName val="HDPECON_ANN"/>
      <sheetName val="HDPECON_ANN (87-05) (Color)"/>
      <sheetName val="HDPECON_ANN 02"/>
      <sheetName val="Polyole_Prices (3)"/>
      <sheetName val="Polyole_Prices (2)"/>
      <sheetName val="Polyole_Prices"/>
      <sheetName val="Chase"/>
      <sheetName val="PPNPRAQT7"/>
      <sheetName val="PPNPRAQT9"/>
      <sheetName val="PPNPRAQT8"/>
      <sheetName val="PPNPRAQT8 (Color)"/>
      <sheetName val="LLNPRAQ97"/>
      <sheetName val="LLNPRAQ99"/>
      <sheetName val="LLNPRAQ98"/>
      <sheetName val="LDNPRAQ97"/>
      <sheetName val="LDNPRAQ99"/>
      <sheetName val="LDNPRAQ98"/>
      <sheetName val="HDNPRAQ99"/>
      <sheetName val="HDNPRAQ98"/>
      <sheetName val="C3PPCM88"/>
      <sheetName val="C2LLCM"/>
      <sheetName val="C2LLCM88"/>
      <sheetName val="C2LDCM"/>
      <sheetName val="C2LDCM88"/>
      <sheetName val="C2HDCM"/>
      <sheetName val="C2HDCM88"/>
      <sheetName val="C2HDCM88 (Mnthly)"/>
      <sheetName val="DataIn_Y"/>
      <sheetName val="DataIn_M"/>
      <sheetName val="DataOut_Y"/>
      <sheetName val="DataOut_M"/>
      <sheetName val="Workspace"/>
      <sheetName val="ppdso"/>
      <sheetName val="Pro vs PPE (5)"/>
      <sheetName val="Pro vs PPE (6)"/>
      <sheetName val="Pro vs PPE (7)"/>
      <sheetName val="Pro vs PPE (3)"/>
      <sheetName val="Pro vs PPE (4)"/>
      <sheetName val="PPECON_ANN 03"/>
      <sheetName val="PPECON_ANN 03 (Color)"/>
      <sheetName val="LDPECON_ANN 03"/>
      <sheetName val="HDPECON_ANN 03"/>
      <sheetName val="PPNPRAQT9 (2)"/>
      <sheetName val="PPNPRAQT9 (color)"/>
      <sheetName val="PPNPRAQT8 (2)"/>
      <sheetName val="C3PPCM88 (2)"/>
      <sheetName val="C3PPCM88 (3)"/>
      <sheetName val="M2M Summary"/>
      <sheetName val="Cdn Curve  1"/>
      <sheetName val="US Curve 2 "/>
      <sheetName val="TD 6-1-06"/>
      <sheetName val="CIBC  6-1-06"/>
      <sheetName val="BMO  6-1-06"/>
      <sheetName val="BMO 24-1-04"/>
      <sheetName val="RBC"/>
      <sheetName val="BNS  6-1-06"/>
      <sheetName val="BNS 17-1-03 I"/>
      <sheetName val="BNS 17-1-03 II"/>
      <sheetName val="VB Code"/>
      <sheetName val="Counter"/>
      <sheetName val="FC switches"/>
      <sheetName val="PH switches"/>
      <sheetName val="Quarter"/>
      <sheetName val="YTD"/>
      <sheetName val="Prior"/>
      <sheetName val="Previous"/>
      <sheetName val="Object"/>
      <sheetName val="Emergis  Quarter"/>
      <sheetName val="EMERGIS Month"/>
      <sheetName val="Health"/>
      <sheetName val="XXXXXXX"/>
      <sheetName val="XXXXXX0"/>
      <sheetName val="XXXXXX1"/>
      <sheetName val="EXTRACT"/>
      <sheetName val="CUSERPP"/>
      <sheetName val="PUBL"/>
      <sheetName val="NTL-ACC"/>
      <sheetName val="INITDEL"/>
      <sheetName val="JELedgerC"/>
      <sheetName val="JELedgerB"/>
      <sheetName val="JELedgerD"/>
      <sheetName val="Budget 05"/>
      <sheetName val="Month"/>
      <sheetName val="TPD summary-L2-1 w Biom"/>
      <sheetName val="TPD summary-L2-1"/>
      <sheetName val="Group profit by Quarters A5"/>
      <sheetName val="Cost breakdown A6"/>
      <sheetName val="Income &amp; finance &amp; MI A7-A8"/>
      <sheetName val="CK Summary HKG 1 - A9"/>
      <sheetName val="CK exp summary  - G3"/>
      <sheetName val="CK Summary HKG 1 - A15"/>
      <sheetName val="P&amp;L-by country &amp; dept-G1 -1"/>
      <sheetName val="Sales &amp; Margin Analysis B1"/>
      <sheetName val="Sales summary all product B2-B3"/>
      <sheetName val="Fertiliser-sales B4 - B5"/>
      <sheetName val="Nutraceuticals sales B6-7"/>
      <sheetName val="Bioremediation sales B8"/>
      <sheetName val="Fertiliser-sales consolid"/>
      <sheetName val="Nutraceuticals sales consolid"/>
      <sheetName val="Bioremediation sales consolid"/>
      <sheetName val="Support Office"/>
      <sheetName val="Conso-Aus"/>
      <sheetName val="Conjoint"/>
      <sheetName val="Monjoint"/>
      <sheetName val="Bonjoint"/>
      <sheetName val="Fonjoint"/>
      <sheetName val="VQconso"/>
      <sheetName val="honglad"/>
      <sheetName val="ENSO"/>
      <sheetName val="ABCJ"/>
      <sheetName val="DEFJ"/>
      <sheetName val="Corp Off-F1"/>
      <sheetName val="BTL"/>
      <sheetName val="Common"/>
      <sheetName val="Common Costs"/>
      <sheetName val="Other OH"/>
      <sheetName val="Feb"/>
      <sheetName val="Mar"/>
      <sheetName val="Apr"/>
      <sheetName val="Jun"/>
      <sheetName val="Q3"/>
      <sheetName val="Oct"/>
      <sheetName val="Nov"/>
      <sheetName val="Dec"/>
      <sheetName val="Q4"/>
      <sheetName val="Profitability (YTD)"/>
      <sheetName val="Para"/>
      <sheetName val="HC_Data"/>
      <sheetName val="BudData"/>
      <sheetName val="Technology Development-G2"/>
      <sheetName val="Microbe Production-G6 "/>
      <sheetName val="CK Life Sciences Production "/>
      <sheetName val="Business Development-G1 "/>
      <sheetName val="Biotech Laboratory-G3"/>
      <sheetName val="Lab office - Beijing-G4"/>
      <sheetName val="Chief Scienctist  Office-G5"/>
      <sheetName val="Finance &amp; Admin-G7"/>
      <sheetName val="Corporate Office-G8 "/>
      <sheetName val="Vital Care (HK) Ltd-E5"/>
      <sheetName val="Vital Care (HK)-Intl Team"/>
      <sheetName val="Vital Producion Ltd-E6"/>
      <sheetName val="Biomatrix Ltd SubstainGro -E3"/>
      <sheetName val="Indonesia division--- "/>
      <sheetName val="Beijing Office E1"/>
      <sheetName val="Biocycle"/>
      <sheetName val="BiocycleL"/>
      <sheetName val="Beijing Co -GV"/>
      <sheetName val="GV-Lucas"/>
      <sheetName val="GV-LuShen"/>
      <sheetName val="GV-TPD"/>
      <sheetName val="Nanjing GU"/>
      <sheetName val="Jiangsu Technology-G13"/>
      <sheetName val="Paton-G16"/>
      <sheetName val="Environgreen"/>
      <sheetName val="Nuturf"/>
      <sheetName val="Ecofertiliser-Envirogreen"/>
      <sheetName val="NAPL - Australia Division-E2"/>
      <sheetName val="Fertico-G15"/>
      <sheetName val="Kate (Aus)"/>
      <sheetName val="WAPL - Investment Holdings "/>
      <sheetName val="Aqua Tower-G14"/>
      <sheetName val="SNAG -G17"/>
      <sheetName val="Sealbond SA (Belgium)"/>
      <sheetName val="Vitaquest"/>
      <sheetName val="Vitaquest Inv Hldgs"/>
      <sheetName val="CKLSNA"/>
      <sheetName val="Polynoma"/>
      <sheetName val="Lipa"/>
      <sheetName val="Corporation Expenses-G9"/>
      <sheetName val="Other Subsidaries -G10"/>
      <sheetName val="Common shared cost-G12"/>
      <sheetName val="CKLSP"/>
      <sheetName val="BSH"/>
      <sheetName val="Herorich"/>
      <sheetName val="Panview"/>
      <sheetName val="Kate"/>
      <sheetName val="Hofine"/>
      <sheetName val="Other Subsidaries - Inv G11"/>
      <sheetName val="Rounding sheet "/>
      <sheetName val="Consolidation adjustment-G24"/>
      <sheetName val="ActData"/>
      <sheetName val="EstData"/>
      <sheetName val="Minimun"/>
      <sheetName val="2011 Tax (GMF)"/>
      <sheetName val="2011 Tax"/>
      <sheetName val="Investor NAVs"/>
      <sheetName val="NAV"/>
      <sheetName val="PY NAV"/>
      <sheetName val="TB LX"/>
      <sheetName val="TB_FS"/>
      <sheetName val="Def GL 10"/>
      <sheetName val="PosPL"/>
      <sheetName val="RGL_TB"/>
      <sheetName val="RGL_Sep"/>
      <sheetName val="PIFIC adj"/>
      <sheetName val="PFIC"/>
      <sheetName val="PS Rpt"/>
      <sheetName val="DivInc"/>
      <sheetName val="DivExp"/>
      <sheetName val="DivAR"/>
      <sheetName val="IntInc"/>
      <sheetName val="LE11"/>
      <sheetName val="CapLE"/>
      <sheetName val="OC11"/>
      <sheetName val="OC10"/>
      <sheetName val="OC07"/>
      <sheetName val="SeCodes "/>
      <sheetName val="OI"/>
      <sheetName val="2011 Notes"/>
      <sheetName val="PosPL (gmf)"/>
      <sheetName val="No Empl."/>
      <sheetName val="Revenue results"/>
      <sheetName val="Productivity report"/>
      <sheetName val="List of Fees"/>
      <sheetName val="IS 2006"/>
      <sheetName val="BAL"/>
      <sheetName val="Eff. Conn. Earnings and Profits"/>
      <sheetName val="Net Equity - 12-31-2007"/>
      <sheetName val="Trial bal"/>
      <sheetName val="Data_Dept"/>
      <sheetName val="Dept_HK"/>
      <sheetName val="Dept_INT"/>
      <sheetName val="Balance Sheet_CY"/>
      <sheetName val="Capex budget summary"/>
      <sheetName val="Capex budget details"/>
      <sheetName val="Headcount budget"/>
      <sheetName val="Supplementary Information"/>
      <sheetName val="Master-Budget"/>
      <sheetName val="Master Cash Flow"/>
      <sheetName val="Interest - Budget"/>
      <sheetName val="Budget Dec - Sep 03"/>
      <sheetName val="Budget Oct - Dec 03"/>
      <sheetName val="Master-Forecast"/>
      <sheetName val="Forecast Dec - Sep 03"/>
      <sheetName val="Interest - Budget (2FCST)"/>
      <sheetName val="Forecast Oct - Dec 03"/>
      <sheetName val="Prepay Assumptions"/>
      <sheetName val=" Forecast Data"/>
      <sheetName val="Range Names"/>
      <sheetName val="Variance PL"/>
      <sheetName val="Variance BS"/>
      <sheetName val="Molds&amp;Dies"/>
      <sheetName val="Other BS"/>
      <sheetName val="Inv. Anal. CAN"/>
      <sheetName val="Juillet 02-03"/>
      <sheetName val="PL 03-04"/>
      <sheetName val="PL 02-03"/>
      <sheetName val="BS 03-04"/>
      <sheetName val="BS 02-03"/>
      <sheetName val="Axe temporel"/>
      <sheetName val="PV Data"/>
      <sheetName val="Core Scope Prod."/>
      <sheetName val="Comp Table"/>
      <sheetName val="PetroCorp"/>
      <sheetName val="Hardcoded PVdata"/>
      <sheetName val="Public Call List"/>
      <sheetName val="M&amp;A Thumbnail"/>
      <sheetName val="Banking Source"/>
      <sheetName val="E&amp;P Source (1)"/>
      <sheetName val="E&amp;P Source (2)"/>
      <sheetName val="E&amp;P Source (3)"/>
      <sheetName val="E&amp;P Source (4)"/>
      <sheetName val="Profiles"/>
      <sheetName val="Liquidity"/>
      <sheetName val="Bar Charts"/>
      <sheetName val="Bar Charts Reformat"/>
      <sheetName val="Updated 102309"/>
      <sheetName val="Comp Output"/>
      <sheetName val="Comp PSV"/>
      <sheetName val="ISMonth"/>
      <sheetName val="Attributes"/>
      <sheetName val="Statement of Cash Flows"/>
      <sheetName val="REG."/>
      <sheetName val="Track Record Attributes Summary"/>
      <sheetName val="Attribution Analysis Area"/>
      <sheetName val="Track Record Attributes"/>
      <sheetName val="Consolidated CFs"/>
      <sheetName val="KBC-1996-500 MBEF-échéancier"/>
      <sheetName val="USD (ITD)"/>
      <sheetName val="Blackston_FI"/>
      <sheetName val="asset gold list"/>
      <sheetName val="BSG"/>
      <sheetName val="&lt;= Results"/>
      <sheetName val="R &amp;#38; E"/>
      <sheetName val="Flash"/>
      <sheetName val="Manager"/>
      <sheetName val="NAV Calc. Base"/>
      <sheetName val="Class A (USD) - NAV Calc."/>
      <sheetName val="Class C (EUR) - NAV Calc."/>
      <sheetName val="Class D (GBP) - NAV Calc."/>
      <sheetName val="Class L2 (USD) - NAV Calc."/>
      <sheetName val="Class N (USD) - NAV Calc."/>
      <sheetName val="Equity1"/>
      <sheetName val="Equity2"/>
      <sheetName val="TieredSharesSummary1"/>
      <sheetName val="Equity3"/>
      <sheetName val="TieredSharesSummary2"/>
      <sheetName val="Deferred Summary"/>
      <sheetName val="NB"/>
      <sheetName val="NFLD"/>
      <sheetName val="NOVA"/>
      <sheetName val="PEI"/>
      <sheetName val="collar"/>
      <sheetName val="cap details"/>
      <sheetName val="Zero Curve"/>
      <sheetName val="Holidays (2)"/>
      <sheetName val="Fin Ratios"/>
      <sheetName val="Summary Statistics"/>
      <sheetName val="Income - Year"/>
      <sheetName val="Cash - Year"/>
      <sheetName val="Balance - Year"/>
      <sheetName val="QtrDebtRatios"/>
      <sheetName val="FCF Chart"/>
      <sheetName val="Paging Pen Chart"/>
      <sheetName val="Paging"/>
      <sheetName val="Cellular"/>
      <sheetName val="Equipment"/>
      <sheetName val="CCA"/>
      <sheetName val="Deferred Charges"/>
      <sheetName val="A Shares"/>
      <sheetName val="B Shares"/>
      <sheetName val="Total Shares"/>
      <sheetName val="Valuation - FCF"/>
      <sheetName val="Valuation - FCF + Multiple"/>
      <sheetName val="Valuation - EBITDA Multiple"/>
      <sheetName val="VerticalComps"/>
      <sheetName val="LP MERGE - TEXT"/>
      <sheetName val="Equity4"/>
      <sheetName val="TieredSharesYTDSummary"/>
      <sheetName val="RollUps"/>
      <sheetName val="NAV Names"/>
      <sheetName val="apt"/>
      <sheetName val="hotel"/>
      <sheetName val="cashflow (24mths)"/>
      <sheetName val="Basic"/>
      <sheetName val="one-lot"/>
      <sheetName val="24-mthsales"/>
      <sheetName val="tony2700"/>
      <sheetName val="Billing vs. Salary"/>
      <sheetName val="Old Billing vs. salary"/>
      <sheetName val="Verification"/>
      <sheetName val="Last year"/>
      <sheetName val="Strat Plan"/>
      <sheetName val="Statistics"/>
      <sheetName val="Calculs"/>
      <sheetName val="Narrative section"/>
      <sheetName val="1.2"/>
      <sheetName val="1.3"/>
      <sheetName val="1.4"/>
      <sheetName val="1.4.1"/>
      <sheetName val="1.5"/>
      <sheetName val="1.5.1"/>
      <sheetName val=" 1.6"/>
      <sheetName val="1.6.1"/>
      <sheetName val="1.6.2"/>
      <sheetName val="1.6.3"/>
      <sheetName val="1.6.4"/>
      <sheetName val="1.6.4.1"/>
      <sheetName val="1.6.4.2"/>
      <sheetName val="1.6.4.3"/>
      <sheetName val="1.6.4.4"/>
      <sheetName val="1.7"/>
      <sheetName val="1.7.1"/>
      <sheetName val="1.7.2"/>
      <sheetName val="1.7.3"/>
      <sheetName val="1.7.4"/>
      <sheetName val=" 1.8"/>
      <sheetName val="1.8.1"/>
      <sheetName val="1.8.1.1"/>
      <sheetName val="1.8.1.2"/>
      <sheetName val="1.8.1.3"/>
      <sheetName val="1.8.1.4"/>
      <sheetName val="1.8.2"/>
      <sheetName val="1.8.3"/>
      <sheetName val="1.8.4"/>
      <sheetName val=" 1.8.5"/>
      <sheetName val="1.8.6"/>
      <sheetName val="1.8.7"/>
      <sheetName val="1.8.8"/>
      <sheetName val="1.8.9"/>
      <sheetName val="1.8.10"/>
      <sheetName val="1.8.11"/>
      <sheetName val="1.8.12"/>
      <sheetName val="1.8.13"/>
      <sheetName val="1.8.14"/>
      <sheetName val="1.8.15"/>
      <sheetName val="1.8.16"/>
      <sheetName val="1.8.17"/>
      <sheetName val="1.8.18"/>
      <sheetName val="1.8.19"/>
      <sheetName val="1.8.20"/>
      <sheetName val="1.8.21"/>
      <sheetName val="1.8.22"/>
      <sheetName val="1.8.23"/>
      <sheetName val="1.8.24"/>
      <sheetName val="1.8.25"/>
      <sheetName val="1.9"/>
      <sheetName val="1.9.1"/>
      <sheetName val="1.9.2"/>
      <sheetName val="1.9.3"/>
      <sheetName val="1.9.3.1"/>
      <sheetName val="1.9.3.2"/>
      <sheetName val="1.9.4"/>
      <sheetName val="1.9.5"/>
      <sheetName val="1.9.6"/>
      <sheetName val="1.9.6.1"/>
      <sheetName val="1.9.6.2"/>
      <sheetName val="1.9.6.3"/>
      <sheetName val="1.9.6.4"/>
      <sheetName val="1.10"/>
      <sheetName val="1.10.1"/>
      <sheetName val="1.10.2"/>
      <sheetName val="1.11"/>
      <sheetName val="1.12"/>
      <sheetName val="1.13"/>
      <sheetName val="1.13.1"/>
      <sheetName val="1.14"/>
      <sheetName val="1.14.1"/>
      <sheetName val="1.15.1-4"/>
      <sheetName val="Financial Section"/>
      <sheetName val="2.0"/>
      <sheetName val="3.0"/>
      <sheetName val="4.0"/>
      <sheetName val="4.2"/>
      <sheetName val="4.3"/>
      <sheetName val="4.4"/>
      <sheetName val="4.5"/>
      <sheetName val="5.0"/>
      <sheetName val="5.1"/>
      <sheetName val="5.2"/>
      <sheetName val="5.3"/>
      <sheetName val="5.4"/>
      <sheetName val="5.5"/>
      <sheetName val="7.0"/>
      <sheetName val="7.1"/>
      <sheetName val="8.0"/>
      <sheetName val="9.0"/>
      <sheetName val="9.1"/>
      <sheetName val="10.1.1"/>
      <sheetName val="10.1.2"/>
      <sheetName val="10.2.1"/>
      <sheetName val="10.2.2"/>
      <sheetName val="10.3.1"/>
      <sheetName val="10.3.2"/>
      <sheetName val="10.4.1"/>
      <sheetName val="10.4.2"/>
      <sheetName val="10.5.1"/>
      <sheetName val="10.5.2"/>
      <sheetName val="10.7.1"/>
      <sheetName val="10.7.2"/>
      <sheetName val="10.8.1"/>
      <sheetName val="10.8.2"/>
      <sheetName val="10.9.1"/>
      <sheetName val="10.9.2"/>
      <sheetName val="10.10.1"/>
      <sheetName val="10.10.2"/>
      <sheetName val="11.0"/>
      <sheetName val="12.0"/>
      <sheetName val="12.01"/>
      <sheetName val="12.02"/>
      <sheetName val="12.03"/>
      <sheetName val="12.04"/>
      <sheetName val="12.1"/>
      <sheetName val="13.1"/>
      <sheetName val="13.2"/>
      <sheetName val="13.3"/>
      <sheetName val="13.4"/>
      <sheetName val="13.5"/>
      <sheetName val="13.6"/>
      <sheetName val="13.7.1"/>
      <sheetName val="13.7.2"/>
      <sheetName val="13.7.3"/>
      <sheetName val="13.7.4"/>
      <sheetName val="13.7.5"/>
      <sheetName val="13.8.1"/>
      <sheetName val="13.8.2"/>
      <sheetName val="13.8.3"/>
      <sheetName val="13.8.4"/>
      <sheetName val="13.8.5"/>
      <sheetName val="13.9"/>
      <sheetName val="13.10"/>
      <sheetName val="13.11"/>
      <sheetName val="1.8.5"/>
      <sheetName val="EmptyBook"/>
      <sheetName val="Price"/>
      <sheetName val="PriceSyn"/>
      <sheetName val="PROD"/>
      <sheetName val="PBI"/>
      <sheetName val="Control Sheet"/>
      <sheetName val="9606SALE.XLS"/>
      <sheetName val="02"/>
      <sheetName val="Central Inputs"/>
      <sheetName val="Financial Ratios"/>
      <sheetName val="Target P&amp;L"/>
      <sheetName val="Federal Input Sheet"/>
      <sheetName val="4AIG client entity-DublinPortia"/>
      <sheetName val="Defined names"/>
      <sheetName val="HSA"/>
      <sheetName val="Earnings Model"/>
      <sheetName val="Sensitivity Driver"/>
      <sheetName val="Loan Data"/>
      <sheetName val="Loan Data (2)"/>
      <sheetName val="P-1old"/>
      <sheetName val="Tax Est. Alloc. (YR END)"/>
      <sheetName val="430"/>
      <sheetName val="Model (2)"/>
      <sheetName val="RISHOLD"/>
      <sheetName val="M TB"/>
      <sheetName val="M Holdings"/>
      <sheetName val="M Holdings by CP"/>
      <sheetName val="M PL"/>
      <sheetName val="CA TB"/>
      <sheetName val="CA Hold"/>
      <sheetName val="CA Hold by CP"/>
      <sheetName val="CA PL"/>
      <sheetName val="CA Non Trading"/>
      <sheetName val="CA PosClient"/>
      <sheetName val="CA DDR"/>
      <sheetName val="CA Adv Subs"/>
      <sheetName val="CA GL Reclass"/>
      <sheetName val="CA PNL Exception"/>
      <sheetName val="CA Excpt"/>
      <sheetName val="CA Invmt Ctrl"/>
      <sheetName val="CA PosRecScotFX"/>
      <sheetName val="CA ScotFX"/>
      <sheetName val="CA Scotia"/>
      <sheetName val="CA FWCIFS"/>
      <sheetName val="CA PosRecScotia"/>
      <sheetName val="CA PosPriv"/>
      <sheetName val="CA PosRecRBC DI4"/>
      <sheetName val="CA WSO"/>
      <sheetName val="CAFX"/>
      <sheetName val="CA Unsettled Trades"/>
      <sheetName val="CA Csh Balance"/>
      <sheetName val="CA Cash Ctrl"/>
      <sheetName val="CA Cash"/>
      <sheetName val="CA MTD DVD"/>
      <sheetName val="CA DVD"/>
      <sheetName val="CA CA DVD"/>
      <sheetName val="CA Scot DVD"/>
      <sheetName val="CA FI Int"/>
      <sheetName val="CA FI Prove Out"/>
      <sheetName val="CA Int"/>
      <sheetName val="CA Pricing"/>
      <sheetName val="CA Exp Sum"/>
      <sheetName val="CA Pymt"/>
      <sheetName val="CA Pymt (Prev)"/>
      <sheetName val="US TB"/>
      <sheetName val="US Hold"/>
      <sheetName val="US Hold by CP"/>
      <sheetName val="US PL"/>
      <sheetName val="US Non Trading"/>
      <sheetName val="US DDR"/>
      <sheetName val="US Adv Subs"/>
      <sheetName val="US GL Reclass"/>
      <sheetName val="US Excpt"/>
      <sheetName val="US PNL Exception"/>
      <sheetName val="US Pricing"/>
      <sheetName val="US DVD"/>
      <sheetName val="US MTD DVD"/>
      <sheetName val="US CA DVD"/>
      <sheetName val="US SSC DVD"/>
      <sheetName val="US Invmt Ctrl"/>
      <sheetName val="US PosClient"/>
      <sheetName val="US PosRecSSC"/>
      <sheetName val="US SSC Position"/>
      <sheetName val="US PosPriv"/>
      <sheetName val="US WSO"/>
      <sheetName val="US SSC FX Position"/>
      <sheetName val="US PosRecSSC FX"/>
      <sheetName val="US PosRecBMO FX"/>
      <sheetName val="US BMOFX"/>
      <sheetName val="US FWCIFS"/>
      <sheetName val="US Cash Ctrl"/>
      <sheetName val="US Csh Balance"/>
      <sheetName val="US Cash"/>
      <sheetName val="US Int"/>
      <sheetName val="US FI Int"/>
      <sheetName val="US Int Prove Out"/>
      <sheetName val="US Unsettled Trades"/>
      <sheetName val="US Exp Sum"/>
      <sheetName val="US Pymt"/>
      <sheetName val="US Pymt (Prev)"/>
      <sheetName val="KY TB"/>
      <sheetName val="KY Hold"/>
      <sheetName val="KY Hold by CP"/>
      <sheetName val="KY PL"/>
      <sheetName val="KY Excpt"/>
      <sheetName val="KY Non Trading"/>
      <sheetName val="KY PNL Exception"/>
      <sheetName val="KY DVD"/>
      <sheetName val="KY MTD DVD"/>
      <sheetName val="KY CA DVD"/>
      <sheetName val="KY RBC DVD"/>
      <sheetName val="KY Pricing"/>
      <sheetName val="KY PosClient"/>
      <sheetName val="KY PosRecPriv"/>
      <sheetName val="KY WSO"/>
      <sheetName val="KY RBC Swap"/>
      <sheetName val="KY PosRBCFX"/>
      <sheetName val="KY FWCIFS"/>
      <sheetName val="KY PosRecRBC DI4"/>
      <sheetName val="KY RBC DI4"/>
      <sheetName val="KY Invmt Ctrl"/>
      <sheetName val="KY PosRecRBC"/>
      <sheetName val="KY RBC"/>
      <sheetName val="KY Cash Ctrl"/>
      <sheetName val="KY Cash"/>
      <sheetName val="KY Csh Balance"/>
      <sheetName val="KY Unsettled Trades"/>
      <sheetName val="KY Int"/>
      <sheetName val="KY FI Int"/>
      <sheetName val="KY Int Prove Out"/>
      <sheetName val="KY GL Reclass"/>
      <sheetName val="KY Exp Sum"/>
      <sheetName val="KY Pymt"/>
      <sheetName val="KY Pymt (Prev)"/>
      <sheetName val="KYF TB"/>
      <sheetName val="KYF Hold"/>
      <sheetName val="KYF PL"/>
      <sheetName val="KYF Excpt"/>
      <sheetName val="KYF Non Trading"/>
      <sheetName val="KYF DDR"/>
      <sheetName val="KYF Pricing"/>
      <sheetName val="KYF GL Reclass"/>
      <sheetName val="KYF Adv Subs"/>
      <sheetName val="KYF Cash Ctrl"/>
      <sheetName val="KYF Csh Balance"/>
      <sheetName val="KYF Cash"/>
      <sheetName val="KYF PosClient"/>
      <sheetName val="KYF Invmt Ctrl"/>
      <sheetName val="KYF Exp Sum"/>
      <sheetName val="KYF Pymt"/>
      <sheetName val="KYF Pymt (Prev)"/>
      <sheetName val="M Excpt Rpt"/>
      <sheetName val="M Non Trading"/>
      <sheetName val="DTF"/>
      <sheetName val="PS REPORT"/>
      <sheetName val="FX"/>
      <sheetName val="M Cash"/>
      <sheetName val="M Csh Balance"/>
      <sheetName val="M Cash Ctrl"/>
      <sheetName val="M PosClient"/>
      <sheetName val="M Position"/>
      <sheetName val="M Scotia"/>
      <sheetName val="M RBC DI4"/>
      <sheetName val="M BMO"/>
      <sheetName val="M RBC"/>
      <sheetName val="M PosRecPriv"/>
      <sheetName val="M PosRecWSO"/>
      <sheetName val="M Invmt Ctrl"/>
      <sheetName val="M FWCIFS"/>
      <sheetName val="M PosRBCFX"/>
      <sheetName val="M RBC_OTC"/>
      <sheetName val="M PosScotFX"/>
      <sheetName val="M ScotiaFX"/>
      <sheetName val="M PosRecBMOFX"/>
      <sheetName val="M BMOFX"/>
      <sheetName val="M PosRecMSSwap"/>
      <sheetName val="M DVD"/>
      <sheetName val="M CA DVD"/>
      <sheetName val="M MTD DVD"/>
      <sheetName val="M MSSwap DVD"/>
      <sheetName val="M Pri DVD"/>
      <sheetName val="M Scot DVD"/>
      <sheetName val="M BMO DVD"/>
      <sheetName val="M RBC DVD"/>
      <sheetName val="iGLS Interest"/>
      <sheetName val="M Factor Check"/>
      <sheetName val="DVD-BBG"/>
      <sheetName val="M FI Int"/>
      <sheetName val="M Int Prove Out"/>
      <sheetName val="M Int"/>
      <sheetName val="M Pricing"/>
      <sheetName val="M Exp Sum"/>
      <sheetName val="EXP REIMB"/>
      <sheetName val="M Pymt"/>
      <sheetName val="M Pymt (Prev)"/>
      <sheetName val="M GL Reclass"/>
      <sheetName val="M PL Excpt"/>
      <sheetName val="M Unsettled Trades"/>
      <sheetName val="M PL Rec"/>
      <sheetName val="Begin"/>
      <sheetName val="Begin_HK"/>
      <sheetName val="CKLS"/>
      <sheetName val="CKBioLab"/>
      <sheetName val="VitalCare"/>
      <sheetName val="Vickson"/>
      <sheetName val="Cheer Wan"/>
      <sheetName val="Adj_HK"/>
      <sheetName val="End_HK"/>
      <sheetName val="Begin_OS"/>
      <sheetName val="JuanSee"/>
      <sheetName val="GreenVision"/>
      <sheetName val="BJ_VitalCare"/>
      <sheetName val="Aust_Nutri"/>
      <sheetName val="PT_FarEast"/>
      <sheetName val="Adj_Oversea"/>
      <sheetName val="End_OS"/>
      <sheetName val="Consol"/>
      <sheetName val="Total_HK"/>
      <sheetName val="Total_Oversea"/>
      <sheetName val="Expense"/>
      <sheetName val="Expense_Chart"/>
      <sheetName val="ChartData"/>
      <sheetName val="M-Budget"/>
      <sheetName val="M-Cashflow"/>
      <sheetName val="Summary Van"/>
      <sheetName val="M-Forecast"/>
      <sheetName val="For. Dec - Sep 03"/>
      <sheetName val="For.Oct - Dec 03"/>
      <sheetName val="Int-Budget (2FCST)"/>
      <sheetName val="Prepay Assum."/>
      <sheetName val=" F. Data"/>
      <sheetName val="Ranges"/>
      <sheetName val="Tableau Doc"/>
      <sheetName val="Notionnel-juridique"/>
      <sheetName val="ww-1 capital allocation"/>
      <sheetName val="Contact List"/>
      <sheetName val="member database"/>
      <sheetName val="FAB별"/>
      <sheetName val="#Sales"/>
      <sheetName val="New Orders"/>
      <sheetName val="MenuSheet"/>
      <sheetName val="mat-1"/>
      <sheetName val="sch-1-Grp"/>
      <sheetName val="sch-1-BDi"/>
      <sheetName val="sch-1-SBt"/>
      <sheetName val="sch-1-Rot"/>
      <sheetName val="sch-1-Out"/>
      <sheetName val="sch-1-Nor"/>
      <sheetName val="sch-1-Int"/>
      <sheetName val="sch-1-Uti"/>
      <sheetName val="sch-1-Val"/>
      <sheetName val="sch-1-Spy"/>
      <sheetName val="sch-1-GCo"/>
      <sheetName val="sch-1.1-Grp"/>
      <sheetName val="sch-1.1-BDi"/>
      <sheetName val="sch-1.1-SBt"/>
      <sheetName val="sch-1.1-Rot"/>
      <sheetName val="sch-1.1-Out"/>
      <sheetName val="sch-1.1-Nor"/>
      <sheetName val="sch-1.1-Int"/>
      <sheetName val="sch-1.1-Uti"/>
      <sheetName val="sch-1.1-Val"/>
      <sheetName val="sch-1.1-Spy"/>
      <sheetName val="sch-1.1-GCo"/>
      <sheetName val="mat-2"/>
      <sheetName val="sch-2-All"/>
      <sheetName val="sch-2.1-All"/>
      <sheetName val="mat-3"/>
      <sheetName val="sch-3-All"/>
      <sheetName val="mat-4"/>
      <sheetName val="sch-4-All"/>
      <sheetName val="sch-4.1-All"/>
      <sheetName val="mat-7"/>
      <sheetName val="sch-7-Rot"/>
      <sheetName val="sch-7-SBt"/>
      <sheetName val="sch-7-Out"/>
      <sheetName val="sch-7-Nor"/>
      <sheetName val="sch-7-Int"/>
      <sheetName val="sch-7-Uti"/>
      <sheetName val="sch-7-Val"/>
      <sheetName val="sch-7-Spy"/>
      <sheetName val="sch-7-GCo"/>
      <sheetName val="mat-9"/>
      <sheetName val="sch-9-Grp"/>
      <sheetName val="sch-9-BDi"/>
      <sheetName val="sch-9-Rot"/>
      <sheetName val="sch-9-SBt"/>
      <sheetName val="sch-9-Nor"/>
      <sheetName val="sch-9-Uti"/>
      <sheetName val="sch-9-Val"/>
      <sheetName val="sch-9-Int"/>
      <sheetName val="sch-9-Out"/>
      <sheetName val="sch-9-Spy"/>
      <sheetName val="sch-9-GCo"/>
      <sheetName val="mat-11"/>
      <sheetName val="sch-11-Grp"/>
      <sheetName val="sch-11-BDi"/>
      <sheetName val="sch-11-Rot"/>
      <sheetName val="sch-11-SBt"/>
      <sheetName val="sch-11-Uti"/>
      <sheetName val="sch-11-Out"/>
      <sheetName val="sch-11-Int"/>
      <sheetName val="sch-11-Spy"/>
      <sheetName val="sch-11-GCo"/>
      <sheetName val="sch-11-Nor"/>
      <sheetName val="sch-11-Val"/>
      <sheetName val="sch-13-All"/>
      <sheetName val="sch-15-All"/>
      <sheetName val="mat-17"/>
      <sheetName val="sch-17-Grp"/>
      <sheetName val="sch-17-BDi"/>
      <sheetName val="sch-17-Rot"/>
      <sheetName val="sch-17-SBt"/>
      <sheetName val="sch-17-Out"/>
      <sheetName val="sch-17-Nor"/>
      <sheetName val="sch-17-Uti"/>
      <sheetName val="sch-17-Val"/>
      <sheetName val="sch-17-Int"/>
      <sheetName val="sch-17-Spy"/>
      <sheetName val="sch-17-GCo"/>
      <sheetName val="sch-18-All"/>
      <sheetName val="sch-19-All"/>
      <sheetName val="sch-19.1-All"/>
      <sheetName val="mat-24"/>
      <sheetName val="Sch-24-GCo"/>
      <sheetName val="sch-Val-All"/>
      <sheetName val="SUM SHEET"/>
      <sheetName val="DIV INC"/>
      <sheetName val="MGT INPUTS"/>
      <sheetName val="LBO Analysis"/>
      <sheetName val="PPT Sheet"/>
      <sheetName val="S&amp;P"/>
      <sheetName val="EQ. IRR"/>
      <sheetName val="COVEN"/>
      <sheetName val="Reconciliations"/>
      <sheetName val="Developer Notes"/>
      <sheetName val="LTM"/>
      <sheetName val="CREDIT STATS"/>
      <sheetName val="Toggles"/>
      <sheetName val="dPrint"/>
      <sheetName val="DropZone"/>
      <sheetName val="mProcess"/>
      <sheetName val="mlError"/>
      <sheetName val="mGlobals"/>
      <sheetName val="mMain"/>
      <sheetName val="mToggles"/>
      <sheetName val="mcFunctions"/>
      <sheetName val="mMisc"/>
      <sheetName val="mdPrint"/>
      <sheetName val="Historical"/>
      <sheetName val="Final 2009"/>
      <sheetName val="KYLP"/>
      <sheetName val="USLP"/>
      <sheetName val="CADLP"/>
      <sheetName val="INV"/>
      <sheetName val="JournalID"/>
      <sheetName val="Revenues &amp; Costs"/>
      <sheetName val="DCF-indigenous"/>
      <sheetName val="2010 Tax"/>
      <sheetName val="Investor NAV"/>
      <sheetName val="TB_LX"/>
      <sheetName val="RGL"/>
      <sheetName val="RGL_Inv_TB"/>
      <sheetName val="S988"/>
      <sheetName val="Wash"/>
      <sheetName val="Div ARAP"/>
      <sheetName val="Div_Anal,"/>
      <sheetName val="Secodes"/>
      <sheetName val="Legal Exp"/>
      <sheetName val="Other Inc"/>
      <sheetName val="USLP RGL"/>
      <sheetName val="2010 Notes"/>
      <sheetName val="TCTTOC"/>
      <sheetName val="MgmtFee"/>
      <sheetName val="FixedAsset"/>
      <sheetName val="CIP"/>
      <sheetName val="RELATED"/>
      <sheetName val="Cover (2)"/>
      <sheetName val="Qtr"/>
      <sheetName val="Rent rec"/>
      <sheetName val="Prop.Tax"/>
      <sheetName val="Ins."/>
      <sheetName val="C2-Bank Recon Inv"/>
      <sheetName val="B04"/>
      <sheetName val="B09"/>
      <sheetName val="B10"/>
      <sheetName val="B13"/>
      <sheetName val="B16"/>
      <sheetName val="B17"/>
      <sheetName val="B19"/>
      <sheetName val="C05"/>
      <sheetName val="HK3"/>
      <sheetName val="HK4"/>
      <sheetName val="B31"/>
      <sheetName val="B32"/>
      <sheetName val="J01"/>
      <sheetName val="M01"/>
      <sheetName val="I01"/>
      <sheetName val="B33"/>
      <sheetName val="Otr_Input1"/>
      <sheetName val="Inquiry"/>
      <sheetName val="B28"/>
      <sheetName val="B34"/>
      <sheetName val="Bouton (JS)"/>
      <sheetName val="Bouton"/>
      <sheetName val="Sales_analysis"/>
      <sheetName val="Prov_div"/>
      <sheetName val="Export_Alloc"/>
      <sheetName val="Verif sommaire"/>
      <sheetName val="Verif bilan"/>
      <sheetName val="Ski-Doo"/>
      <sheetName val="Sea-Doo"/>
      <sheetName val="ATV"/>
      <sheetName val="Mvt_tres"/>
      <sheetName val="Mvt_plan"/>
      <sheetName val="SportBoat"/>
      <sheetName val="War-sea"/>
      <sheetName val="War-ski"/>
      <sheetName val="War-atv"/>
      <sheetName val="War-group"/>
      <sheetName val="Prov-ski-sea-atv"/>
      <sheetName val="ACTBUS"/>
      <sheetName val="K Tx statutaire"/>
      <sheetName val="nVision"/>
      <sheetName val="Sch1-Leasing cost,Fex gain-loss"/>
      <sheetName val="T2s2"/>
      <sheetName val="T2S5"/>
      <sheetName val="Foreign"/>
      <sheetName val="Telebec"/>
      <sheetName val="Northern"/>
      <sheetName val="TBAY"/>
      <sheetName val="NWTEL"/>
      <sheetName val="SUMM"/>
      <sheetName val="Upload U"/>
      <sheetName val="Upload B"/>
      <sheetName val="Upload F"/>
      <sheetName val="reel00"/>
      <sheetName val="Rapproch avec Conso"/>
      <sheetName val="Price List"/>
      <sheetName val="tpq47"/>
      <sheetName val="tpq48"/>
      <sheetName val="monthly"/>
      <sheetName val="rental income"/>
      <sheetName val="tpqsum"/>
      <sheetName val="Vérif"/>
      <sheetName val="bmca COMB Fcst"/>
      <sheetName val="bmca COMB Fcst (2)"/>
      <sheetName val="Ann. SportBoat"/>
      <sheetName val="Narratif_boat"/>
      <sheetName val="narratif_actif_util._boat"/>
      <sheetName val="-macro-"/>
      <sheetName val="--macro--"/>
      <sheetName val="---macro---"/>
      <sheetName val="----macro----"/>
      <sheetName val="-----macro-----"/>
      <sheetName val="macro SS"/>
      <sheetName val="Importation_Etats"/>
      <sheetName val="Fonction"/>
      <sheetName val="Dialog1"/>
      <sheetName val="Opening Balance Sheet"/>
      <sheetName val="Sched 3.3 (a)"/>
      <sheetName val="Sched B "/>
      <sheetName val="Sched C"/>
      <sheetName val="Sched D"/>
      <sheetName val="Sched E"/>
      <sheetName val="Sched F"/>
      <sheetName val="Sched G"/>
      <sheetName val="Sched H"/>
      <sheetName val="Schedule I"/>
      <sheetName val="Sched J"/>
      <sheetName val="Sheet M"/>
      <sheetName val="Sched Z"/>
      <sheetName val="April 30th 2003 ECDI"/>
      <sheetName val="Net income"/>
      <sheetName val="LEOLP Int pay'l reds"/>
      <sheetName val="Hot Issue Interest"/>
      <sheetName val="Performance Fee Interest"/>
      <sheetName val="Redemptions Payable"/>
      <sheetName val="April  2003 Mth end Estim "/>
      <sheetName val="LEOLP 04302003 DIST"/>
      <sheetName val="Setup-Diagnostic"/>
      <sheetName val="Cash Roll A"/>
      <sheetName val="AI Rev Data_Actuals"/>
      <sheetName val="ABO"/>
      <sheetName val="PRJ"/>
      <sheetName val="TB LIST"/>
      <sheetName val="R_Inv"/>
      <sheetName val="Onshore GL- Cash"/>
      <sheetName val="MP II"/>
      <sheetName val="Client List"/>
      <sheetName val="Region"/>
      <sheetName val="Sponsor as Beneficiary (Burl)"/>
      <sheetName val="Capitalized Costs"/>
      <sheetName val="SEQMaster"/>
      <sheetName val="SEQMaster (2)"/>
      <sheetName val="ModAssump"/>
      <sheetName val="AIG 2003 New Investments"/>
      <sheetName val="FINSTMT"/>
      <sheetName val="T2.2 Black-Scholes Call Option"/>
      <sheetName val="Methodology"/>
      <sheetName val="DIL4"/>
      <sheetName val="BLK"/>
      <sheetName val="RK - DID NOT USE"/>
      <sheetName val="PrintSelection"/>
      <sheetName val="SOPTNS"/>
      <sheetName val="For Tax File"/>
      <sheetName val="Total Check"/>
      <sheetName val="Beginning Lots"/>
      <sheetName val="Ending Lots"/>
      <sheetName val="Rejects"/>
      <sheetName val="Realized"/>
      <sheetName val="Realized PY"/>
      <sheetName val="A-General"/>
      <sheetName val="portfolio"/>
      <sheetName val="COFKYMF ECDI"/>
      <sheetName val="COFKYLP ECDI"/>
      <sheetName val="COFKYFF ECDI"/>
      <sheetName val="COFILP ECDI"/>
      <sheetName val="COFUSLP ECDI"/>
      <sheetName val="Reconciliation_Base"/>
      <sheetName val="ISS ECDI"/>
      <sheetName val="Prior Month ECDI Base"/>
      <sheetName val="COFKYMF TB "/>
      <sheetName val="COFKYLP TB"/>
      <sheetName val="COFKYFF TB"/>
      <sheetName val="COFUSLP TB"/>
      <sheetName val="COFKYMF PL"/>
      <sheetName val="Sommaire"/>
      <sheetName val="Somm10"/>
      <sheetName val="Plan5"/>
      <sheetName val="eva5"/>
      <sheetName val="actif10"/>
      <sheetName val="actif"/>
      <sheetName val="tres"/>
      <sheetName val="Cumul"/>
      <sheetName val="Som et bilan cad$"/>
      <sheetName val="Bud"/>
      <sheetName val="Actifutil"/>
      <sheetName val="Verif D.M."/>
      <sheetName val="Download"/>
      <sheetName val="Download sapCAD"/>
      <sheetName val="Download2"/>
      <sheetName val="Autres"/>
      <sheetName val="Eb_SAP"/>
      <sheetName val="INFO TAUX US"/>
      <sheetName val="A.U._Inv"/>
      <sheetName val="Importation"/>
      <sheetName val="actifmoy"/>
      <sheetName val="Check Total"/>
      <sheetName val="General Fund Info"/>
      <sheetName val="PY Book Tax Rec"/>
      <sheetName val="Book Tax Rec"/>
      <sheetName val="Tax TB"/>
      <sheetName val="$ and % Yrly"/>
      <sheetName val="Annual Yrly"/>
      <sheetName val="K-1 Yrly"/>
      <sheetName val="Cap Roll &amp; Partner Info"/>
      <sheetName val="1-31"/>
      <sheetName val="2-28"/>
      <sheetName val="3-31"/>
      <sheetName val="4-30"/>
      <sheetName val="5-31"/>
      <sheetName val="6-30"/>
      <sheetName val="7-31"/>
      <sheetName val="8-31"/>
      <sheetName val="9-30"/>
      <sheetName val="10-31"/>
      <sheetName val="11-30"/>
      <sheetName val="12-31"/>
      <sheetName val="Extra 1"/>
      <sheetName val="Extra 2"/>
      <sheetName val="Extra 3"/>
      <sheetName val="Extra 4"/>
      <sheetName val="O&amp;O Rec"/>
      <sheetName val="PY Eumab Values"/>
      <sheetName val="Eumabs Transfer Sheet"/>
      <sheetName val="Basis Transfer Sheet"/>
      <sheetName val="Past Years Basis Calcs"/>
      <sheetName val="Fill Up Tab"/>
      <sheetName val="System TB for YTD Rec"/>
      <sheetName val="System P&amp;L for YTD Rec"/>
      <sheetName val="System Realized GL for Rec"/>
      <sheetName val="System Year End Holdings"/>
      <sheetName val="Wash Sales"/>
      <sheetName val="Constructive Sales"/>
      <sheetName val="Non Settled Buy Covers"/>
      <sheetName val="Straddles"/>
      <sheetName val="OID"/>
      <sheetName val="Market Discount"/>
      <sheetName val="DRD"/>
      <sheetName val="QDI"/>
      <sheetName val="FX Reportable Transaction Alloc"/>
      <sheetName val="Wash Sale Reportble Trans Alloc"/>
      <sheetName val="Holdings for 988 Election"/>
      <sheetName val="Realized GL for 988 Election"/>
      <sheetName val="Financials - Inc Stmnt"/>
      <sheetName val="Financials - Cap Roll"/>
      <sheetName val="Estimate"/>
      <sheetName val="Total Fund Estimate"/>
      <sheetName val=" Next Year Adjustments"/>
      <sheetName val="What's Missing"/>
      <sheetName val="Logic"/>
      <sheetName val="Difference Finder"/>
      <sheetName val="K-1 Checker"/>
      <sheetName val="Sidepocket % Yrly 1"/>
      <sheetName val="Sidepocket % Yrly 2"/>
      <sheetName val="Sidepocket % Yrly 3"/>
      <sheetName val="Sidepocket % Yrly 4"/>
      <sheetName val="Sidepocket % Yrly 5"/>
      <sheetName val="Sidepocket Aggr Yrly 1"/>
      <sheetName val="Sidepocket Aggr Yrly 2"/>
      <sheetName val="Sidepocket Aggr Yrly 3"/>
      <sheetName val="Sidepocket Aggr Yrly 4"/>
      <sheetName val="Sidepocket Aggr Yrly 5"/>
      <sheetName val="Sidepocket % DNU 1"/>
      <sheetName val="Sidepocket % DNU 2"/>
      <sheetName val="Sidepocket % DNU 3"/>
      <sheetName val="Sidepocket % DNU 4"/>
      <sheetName val="Sidepocket % DNU 5"/>
      <sheetName val="Sidepocket Aggr DNU 1"/>
      <sheetName val="Sidepocket Aggr DNU 2"/>
      <sheetName val="Sidepocket Aggr DNU 3"/>
      <sheetName val="Sidepocket Aggr DNU 4"/>
      <sheetName val="Sidepocket Aggr DNU 5"/>
      <sheetName val="K-1 Summary - DO NOT USE"/>
      <sheetName val="$ and % - DO NOT USE"/>
      <sheetName val="Annual - DO NOT USE"/>
      <sheetName val="Basis Transfer Sheet - FINAL"/>
      <sheetName val="Next Year Basis Calcs"/>
      <sheetName val="Review 1"/>
      <sheetName val="PRINT DIVISION"/>
      <sheetName val="PUBLISHING"/>
      <sheetName val="GEN.ADM."/>
      <sheetName val="MANUFACT."/>
      <sheetName val="CORP.SYS."/>
      <sheetName val="NEW MEDIA"/>
      <sheetName val="VOICE PRODUCTS"/>
      <sheetName val="GEO"/>
      <sheetName val="DEPRECIAT."/>
      <sheetName val="Tests de détail - Dépenses"/>
      <sheetName val="Test détail - Revenus"/>
      <sheetName val="Revenues _ Costs"/>
      <sheetName val="Exclusive"/>
      <sheetName val="ACCRUED INT LOANS"/>
      <sheetName val="PRINCIPAL LOANS"/>
      <sheetName val="DISCOUNT LOANS"/>
      <sheetName val="Bayview"/>
      <sheetName val="Gifts 2000"/>
      <sheetName val="00-Gifts"/>
      <sheetName val="Vertical Data"/>
      <sheetName val="Financial Stmts"/>
      <sheetName val="QTRLY"/>
      <sheetName val="UNE-P Summ"/>
      <sheetName val="Airline op summary - annual"/>
      <sheetName val="Airline statements - Annual"/>
      <sheetName val="Consolidated - annual"/>
      <sheetName val="FBO statements - annual"/>
      <sheetName val="Terminal statements - annual"/>
      <sheetName val="土建表三乙"/>
      <sheetName val="DetailReport"/>
      <sheetName val="MultipleReport"/>
      <sheetName val="covenants"/>
      <sheetName val="Financing Module"/>
      <sheetName val="Model Output"/>
      <sheetName val="DCF Revised"/>
      <sheetName val="I. Switchless"/>
      <sheetName val="II.Sourcing On Net"/>
      <sheetName val="III. Sourcing Off Net"/>
      <sheetName val="IV.WholeSale Data"/>
      <sheetName val="V. Retail"/>
      <sheetName val="Charlie Minutes"/>
      <sheetName val="Interconnection Rates"/>
      <sheetName val="Market Size"/>
      <sheetName val="Revenue by Country"/>
      <sheetName val="Minutes by Country"/>
      <sheetName val="Pricing by Country"/>
      <sheetName val="Addressable Market Share"/>
      <sheetName val="Pricing Assumptions"/>
      <sheetName val="ILD Market Share"/>
      <sheetName val="Charlie BS Proj."/>
      <sheetName val="Charlie Rev Proj."/>
      <sheetName val="Costs by Country (not used)"/>
      <sheetName val="Cost Assumptions (not used)"/>
      <sheetName val="Output for Presentations"/>
      <sheetName val="TarIS"/>
      <sheetName val="TarBSCF"/>
      <sheetName val="Cover ATL"/>
      <sheetName val="Close ATL00"/>
      <sheetName val="NB DCMFR"/>
      <sheetName val="NFLD DCMFR"/>
      <sheetName val="NS DCMFR"/>
      <sheetName val="PEI DCMFR"/>
      <sheetName val="770ATL99"/>
      <sheetName val="B"/>
      <sheetName val="AX"/>
      <sheetName val="6) RI"/>
      <sheetName val="Legal entity"/>
      <sheetName val="5) RI"/>
      <sheetName val="PIII comp"/>
      <sheetName val="All Source QoQ Change"/>
      <sheetName val="All Source YoY Change"/>
      <sheetName val="BIIB"/>
      <sheetName val="Market-1"/>
      <sheetName val="AMGN"/>
      <sheetName val="P&amp;L(Proforma)"/>
      <sheetName val="dbsheet"/>
      <sheetName val="delete"/>
      <sheetName val="TITLE "/>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Treasury"/>
      <sheetName val="47"/>
      <sheetName val="48"/>
      <sheetName val="49"/>
      <sheetName val="51"/>
      <sheetName val="52"/>
      <sheetName val="53"/>
      <sheetName val="54"/>
      <sheetName val="55"/>
      <sheetName val="56"/>
      <sheetName val="57"/>
      <sheetName val="58"/>
      <sheetName val="59"/>
      <sheetName val="60"/>
      <sheetName val="61"/>
      <sheetName val="62"/>
      <sheetName val="63"/>
      <sheetName val="64"/>
      <sheetName val="expense reports"/>
      <sheetName val="Income 11-98"/>
      <sheetName val="Income 12-98"/>
      <sheetName val="Revenues 12-98"/>
      <sheetName val="Balance sheet 11-98"/>
      <sheetName val="Balance sheet 12-98"/>
      <sheetName val="List of Fees 12-98"/>
      <sheetName val="Billing vs. Salary 12-98"/>
      <sheetName val="No Empl. 12-98"/>
      <sheetName val="No Empl. 11-98"/>
      <sheetName val="rémunération"/>
      <sheetName val="disbursements"/>
      <sheetName val="4643"/>
      <sheetName val="73T6"/>
      <sheetName val="APs"/>
      <sheetName val="E BEHRENS"/>
      <sheetName val="D BLANK"/>
      <sheetName val="BOA"/>
      <sheetName val="CANNGS"/>
      <sheetName val="S COHEN"/>
      <sheetName val="COHN-HEALY"/>
      <sheetName val="COPP"/>
      <sheetName val="I DALINKA"/>
      <sheetName val="DEBLER-LISI"/>
      <sheetName val="S DREW"/>
      <sheetName val="J&amp;A EISENSTATT"/>
      <sheetName val="FISZEL"/>
      <sheetName val="L FOLEY"/>
      <sheetName val="F FONTANA"/>
      <sheetName val="R FRANCELLO"/>
      <sheetName val="FUTURES"/>
      <sheetName val="D GANEK"/>
      <sheetName val="M GLASBERG"/>
      <sheetName val="I GOODMAN"/>
      <sheetName val="R GRODIN"/>
      <sheetName val="GSIPO-GSISS"/>
      <sheetName val="GSREC"/>
      <sheetName val="HABER"/>
      <sheetName val="S KANEGIS"/>
      <sheetName val="P KELLY"/>
      <sheetName val="J KONIDARIS"/>
      <sheetName val="KAUFMAN"/>
      <sheetName val="S LAKE"/>
      <sheetName val="A MEEHAN"/>
      <sheetName val="B NITZEL"/>
      <sheetName val="T RUSTOW"/>
      <sheetName val="R SCHIMEL"/>
      <sheetName val="SCHMITZ~BOLAND"/>
      <sheetName val="M STEINBERG"/>
      <sheetName val="S SINGH"/>
      <sheetName val="SLK"/>
      <sheetName val="SYNAPSE"/>
      <sheetName val="TILLER"/>
      <sheetName val="R WALTERS"/>
      <sheetName val="J WEINER"/>
      <sheetName val="C ZEPF"/>
      <sheetName val="SMALL AC's"/>
      <sheetName val="S MITCHELL"/>
      <sheetName val="MM FUNDS"/>
      <sheetName val="L SAPANSKI"/>
      <sheetName val="P ORWICZ"/>
      <sheetName val="REC0218"/>
      <sheetName val="Trail Bal"/>
      <sheetName val="August 08"/>
      <sheetName val="Investment Schedule"/>
      <sheetName val="Hld"/>
      <sheetName val="ECDI"/>
      <sheetName val="Admin Fee"/>
      <sheetName val="Expense Cap"/>
      <sheetName val="GI"/>
      <sheetName val="ISSECDI"/>
      <sheetName val="AutoRec"/>
      <sheetName val="ISSExp"/>
      <sheetName val="DDR"/>
      <sheetName val="ISSFundFee"/>
      <sheetName val="ISS Hurdle"/>
      <sheetName val="ISSiGLS"/>
      <sheetName val="GLRecls"/>
      <sheetName val="Excpt"/>
      <sheetName val="InvCntl"/>
      <sheetName val="Pos Recon"/>
      <sheetName val="IFSvsAB"/>
      <sheetName val="FWC"/>
      <sheetName val="Unsettled Trades"/>
      <sheetName val="CashCntl"/>
      <sheetName val="CB"/>
      <sheetName val="Bk-S"/>
      <sheetName val="Accrued Interest Check"/>
      <sheetName val="Interest Recivable Cash"/>
      <sheetName val="Exp"/>
      <sheetName val="Pyt"/>
      <sheetName val="UPL"/>
      <sheetName val="NonTrdng"/>
      <sheetName val="GLActivity"/>
      <sheetName val="PNLreview"/>
      <sheetName val="PLprod"/>
      <sheetName val="PLTB Tax"/>
      <sheetName val="Stale"/>
      <sheetName val="DIVs summary"/>
      <sheetName val="DIV rec BOAML PB"/>
      <sheetName val="YTD Divs"/>
      <sheetName val="IvsPL"/>
      <sheetName val="quarterly accrual GBP"/>
      <sheetName val="DDOFF Reallocation 2010"/>
      <sheetName val="DDOFF Reallocation 2011"/>
      <sheetName val="DDOFF Reallocation 2012 no tax"/>
      <sheetName val="DDOFF Reallocation 2012 - tax"/>
      <sheetName val="DDOFF Allocation 2013"/>
      <sheetName val="DDOFF Allocation 2014"/>
      <sheetName val="Carried Int Reallocation 2012"/>
      <sheetName val="DDOFF Allocation 2015"/>
      <sheetName val="Master Fund 2015"/>
      <sheetName val="Carried Int Reallocation"/>
      <sheetName val="Master Fund 2012"/>
      <sheetName val="DDOFF Actual 2010"/>
      <sheetName val="DDOFF Actual 2011"/>
      <sheetName val="Offshore - Carried Int Actual"/>
      <sheetName val="Mgmt Fee Reallocation 1-31"/>
      <sheetName val="Mgmt Fee Reallocation 3-31"/>
      <sheetName val="Mgmt Fee Reallocation 4-30"/>
      <sheetName val="Mgmt Fee Reallocation 6-30"/>
      <sheetName val="Mgmt Fee Reallocation"/>
      <sheetName val="IRR 2010"/>
      <sheetName val="Jan 11"/>
      <sheetName val="Feb 11"/>
      <sheetName val="Mar 11"/>
      <sheetName val="April 11"/>
      <sheetName val="May 11"/>
      <sheetName val="8-30 Cost of Carry"/>
      <sheetName val="10-6 Cost of Carry"/>
      <sheetName val="June 11"/>
      <sheetName val="July 11"/>
      <sheetName val="12-3 Cost of Carry"/>
      <sheetName val="1-31-11 Cost of Carry"/>
      <sheetName val="3-31-11 Cost of Carry"/>
      <sheetName val="4-13-11 Cost of Carry"/>
      <sheetName val="6-16-11 Cost of Carry"/>
      <sheetName val="Aug IRR 11"/>
      <sheetName val="Sept IRR 11"/>
      <sheetName val="Oct IRR 11"/>
      <sheetName val="Nov IRR 11"/>
      <sheetName val="Dec IRR 11"/>
      <sheetName val="Jan IRR 12"/>
      <sheetName val="Feb IRR 12"/>
      <sheetName val="Mar IRR 12"/>
      <sheetName val="Apr IRR 12"/>
      <sheetName val="May IRR 12"/>
      <sheetName val="June IRR 12"/>
      <sheetName val="July IRR 12"/>
      <sheetName val="Aug IRR 12"/>
      <sheetName val="Sept IRR 12"/>
      <sheetName val="Oct IRR 12"/>
      <sheetName val="Nov IRR 12"/>
      <sheetName val="Dec IRR 12"/>
      <sheetName val="Jan 13 IRR"/>
      <sheetName val="Feb 13 IRR"/>
      <sheetName val="Mar 13 IRR"/>
      <sheetName val="Apr 13 IRR"/>
      <sheetName val="May 13 IRR"/>
      <sheetName val="June 13 IRR"/>
      <sheetName val="July 13 IRR"/>
      <sheetName val="Aug 13 IRR"/>
      <sheetName val="Sept 13 IRR"/>
      <sheetName val="Oct 13 IRR"/>
      <sheetName val="Nov 13 IRR"/>
      <sheetName val="Dec 13 IRR"/>
      <sheetName val="Jan 14 IRR"/>
      <sheetName val="Feb 14 IRR"/>
      <sheetName val="Mar 14 IRR"/>
      <sheetName val="Apr 14 IRR"/>
      <sheetName val="May 14 IRR"/>
      <sheetName val="June 14 IRR"/>
      <sheetName val="July 14 IRR"/>
      <sheetName val="Aug 14 IRR"/>
      <sheetName val="Sept 14 IRR"/>
      <sheetName val="Oct 14 IRR"/>
      <sheetName val="Nov 14 IRR"/>
      <sheetName val="Dec 14 IRR"/>
      <sheetName val="Pos_Market_Val_Recon"/>
      <sheetName val="ARB"/>
      <sheetName val="OSIRIS"/>
      <sheetName val="SACINV"/>
      <sheetName val="SACINT"/>
      <sheetName val="INTER "/>
      <sheetName val="MERID"/>
      <sheetName val="SACLRR"/>
      <sheetName val="HEALTHCO"/>
      <sheetName val="HEALTH LP"/>
      <sheetName val="SACCAP"/>
      <sheetName val="SIGMA CAPITAL ASS"/>
      <sheetName val="GENESI"/>
      <sheetName val="SACREC"/>
      <sheetName val="MGD FUNDS"/>
      <sheetName val="Daily Date Change"/>
      <sheetName val="WILCO"/>
      <sheetName val="Holdings Combined"/>
      <sheetName val="NAVREC"/>
      <sheetName val="Tax Estimate"/>
      <sheetName val="Partner Summary"/>
      <sheetName val="BEAR STEARNS"/>
      <sheetName val="Investment Lists"/>
      <sheetName val="ML"/>
      <sheetName val="BOND PRICING MATRIX"/>
      <sheetName val="sche K"/>
      <sheetName val="Inv Analysis"/>
      <sheetName val="Country List"/>
      <sheetName val="Offshore Feeder"/>
      <sheetName val="Domestic Feeder"/>
      <sheetName val="Incentive Fee"/>
      <sheetName val="ABNP (TWD)"/>
      <sheetName val="Sub-Red"/>
      <sheetName val="EY USE ONLY"/>
      <sheetName val="IOControl"/>
      <sheetName val="BO Event Lnk Positions"/>
      <sheetName val="GL Links"/>
      <sheetName val="Control Download"/>
      <sheetName val="REC0218.XLS"/>
      <sheetName val="Equal A"/>
      <sheetName val="TaxEst"/>
      <sheetName val="Pricing Sheet"/>
      <sheetName val="URGL (All Sec.)"/>
      <sheetName val="Pro Forma (2)"/>
      <sheetName val="Output (GAAP) (2)"/>
      <sheetName val="Output (2)"/>
      <sheetName val="Output (GAAP)"/>
      <sheetName val="Output"/>
      <sheetName val="INSS"/>
      <sheetName val="PMO"/>
      <sheetName val="Contr - FD"/>
      <sheetName val="Contr - TM"/>
      <sheetName val="Adjusted Contribution"/>
      <sheetName val="Multiples"/>
      <sheetName val="SyncAlloc"/>
      <sheetName val="PricePerformance"/>
      <sheetName val="ValMtrx"/>
      <sheetName val="CapSum-Tux"/>
      <sheetName val="CapSum-Top hat"/>
      <sheetName val="DCF-Tux Mgt 2001"/>
      <sheetName val="DCF-Tux Mgt 2002"/>
      <sheetName val="DCF-Tux Mgt 2001 Norm"/>
      <sheetName val="DCF-Tux Str Estimates"/>
      <sheetName val="DCF-Top Hat mgt"/>
      <sheetName val="DCF-Top Hat Str Est."/>
      <sheetName val="DCF-Top Hat Synergies"/>
      <sheetName val="MSDW SbyS"/>
      <sheetName val="SbyS"/>
      <sheetName val="Contribution2"/>
      <sheetName val="Combination - Street Est."/>
      <sheetName val="PF W-O Synergies"/>
      <sheetName val="Combination -Management Est."/>
      <sheetName val="Top Hat"/>
      <sheetName val="Tuxedo"/>
      <sheetName val="Analyst Avg"/>
      <sheetName val="Synergy Sensitivity"/>
      <sheetName val="BS|CF"/>
      <sheetName val="OpBS"/>
      <sheetName val="AcqIS"/>
      <sheetName val="AcqBSCF"/>
      <sheetName val="AcqRat"/>
      <sheetName val="TargRat"/>
      <sheetName val="AcqDCF1"/>
      <sheetName val="AcqDCF2"/>
      <sheetName val="TargDCF1"/>
      <sheetName val="TargDCF2"/>
      <sheetName val="CashAcq"/>
      <sheetName val="LBO Assum"/>
      <sheetName val="LBO IS"/>
      <sheetName val="LBO  BSCF"/>
      <sheetName val="LBO Ratios"/>
      <sheetName val="LBO Returns"/>
      <sheetName val="Presentation&gt;&gt;&gt;"/>
      <sheetName val="TargFin"/>
      <sheetName val="TargDCF"/>
      <sheetName val="CashAcqOutput"/>
      <sheetName val="PF EPS1"/>
      <sheetName val="PF EPS2"/>
      <sheetName val="PF Ratios"/>
      <sheetName val="StckPrc1"/>
      <sheetName val="StckPrc2"/>
      <sheetName val="Output&gt;&gt;"/>
      <sheetName val="SummaryCases"/>
      <sheetName val="Summary FS"/>
      <sheetName val="Acc Dil"/>
      <sheetName val="Cash Acc Dil"/>
      <sheetName val="Summary Credit Stats"/>
      <sheetName val="Summary Debt Paydown"/>
      <sheetName val="Growth Analysis"/>
      <sheetName val="Conv Returns Summary"/>
      <sheetName val="Class A Returns Summary"/>
      <sheetName val="Stk Price Acc Dil"/>
      <sheetName val="Pro Forma&gt;&gt;"/>
      <sheetName val="Convertible Returns"/>
      <sheetName val="Class A Returns"/>
      <sheetName val="PIK Returns"/>
      <sheetName val="99 and LTM PF"/>
      <sheetName val="Hawk&gt;&gt;"/>
      <sheetName val="Midway&gt;&gt;"/>
      <sheetName val="TargIS £"/>
      <sheetName val="TargBSCF £"/>
      <sheetName val="TargIS $"/>
      <sheetName val="TargBSCF $"/>
      <sheetName val="TargIS-Adj"/>
      <sheetName val="TargBSCF-Adj"/>
      <sheetName val="AerospaceISMonthly"/>
      <sheetName val="WholeTargetISMonthly"/>
      <sheetName val="--NOT USED--"/>
      <sheetName val="Jupiter&gt;&gt;&gt;&gt;&gt;"/>
      <sheetName val="Jupiter IS"/>
      <sheetName val="Jupiter BSCF"/>
      <sheetName val="Jupiter Rat"/>
      <sheetName val="Jupiter DCF1"/>
      <sheetName val="Jupiter DCF2"/>
      <sheetName val="Saturn&gt;&gt;&gt;&gt;&gt;&gt;"/>
      <sheetName val="Saturn IS"/>
      <sheetName val="Saturn BSCF"/>
      <sheetName val="Saturn DCF1"/>
      <sheetName val="Saturn DCF2"/>
      <sheetName val="Saturn Ratios"/>
      <sheetName val="Spaceshot&gt;&gt;&gt;&gt;&gt;"/>
      <sheetName val="Output&gt;&gt;&gt;&gt;&gt;"/>
      <sheetName val="Case"/>
      <sheetName val="Inc Stmt"/>
      <sheetName val="Tech Placement"/>
      <sheetName val="Inc Stmt Sensitivities"/>
      <sheetName val="Other Sensitivities"/>
      <sheetName val="Private Round"/>
      <sheetName val="Expense Margins &amp; Other"/>
      <sheetName val="D &amp; A"/>
      <sheetName val="Working Capital"/>
      <sheetName val="External Revenue"/>
      <sheetName val="Internal Revenue"/>
      <sheetName val="Financial Build-up"/>
      <sheetName val="Entertainment Build-up"/>
      <sheetName val="Hosting Build-Up"/>
      <sheetName val="May_01"/>
      <sheetName val="Co. C"/>
      <sheetName val="Global Retail"/>
      <sheetName val="Global Direct"/>
      <sheetName val="KitchenFair"/>
      <sheetName val="Saladmaster"/>
      <sheetName val="Regal Accept."/>
      <sheetName val="Saveur"/>
      <sheetName val="Sale of Retail"/>
      <sheetName val="1998 Unit Breakdown"/>
      <sheetName val="1997 Unit Breakdown "/>
      <sheetName val="1996 Unit Breakdown"/>
      <sheetName val="1231_Balance Sheet"/>
      <sheetName val="331_Balance Sheet"/>
      <sheetName val="Retail Direct Selling"/>
      <sheetName val="Gross Margin"/>
      <sheetName val="Electrics"/>
      <sheetName val="RAC Admin"/>
      <sheetName val="Aging"/>
      <sheetName val="Appl. of total proceeds"/>
      <sheetName val="Sale of receivables "/>
      <sheetName val="Proceeds"/>
      <sheetName val="Financial Projections"/>
      <sheetName val="Multiples Retail"/>
      <sheetName val="Multiples Direct "/>
      <sheetName val="Multiples KF SM"/>
      <sheetName val="Retail DCF"/>
      <sheetName val="Direct DCF"/>
      <sheetName val="KF SM DCF "/>
      <sheetName val="BASE"/>
      <sheetName val="AcqWC"/>
      <sheetName val="TargWC"/>
      <sheetName val="Brand Value DCF"/>
      <sheetName val="Detailed BS"/>
      <sheetName val="purch price"/>
      <sheetName val="Mar03"/>
      <sheetName val="CoSumm"/>
      <sheetName val="GPG"/>
      <sheetName val="ECT"/>
      <sheetName val="EOG"/>
      <sheetName val="EINT"/>
      <sheetName val="CFEOTT"/>
      <sheetName val="PGC"/>
      <sheetName val="EREC"/>
      <sheetName val="EES"/>
      <sheetName val="CORP"/>
      <sheetName val="ECM"/>
      <sheetName val="FIN"/>
      <sheetName val="EOGMI"/>
      <sheetName val="EESMI"/>
      <sheetName val="ERECMI"/>
      <sheetName val="MAC"/>
      <sheetName val="IndCoVariance"/>
      <sheetName val="CONSOL_MOD"/>
      <sheetName val="PRINT_MOD"/>
      <sheetName val="PRINT_RESET_MOD"/>
      <sheetName val="CO_SUM_MOD"/>
      <sheetName val="MISC_MOD"/>
      <sheetName val="VARIANCE_MODULE"/>
      <sheetName val="Foundation Creek"/>
      <sheetName val="Econ Model"/>
      <sheetName val="LowBTU Gath"/>
      <sheetName val="MesaTap"/>
      <sheetName val="North Douglas"/>
      <sheetName val="Rifle-Bolton"/>
      <sheetName val="Rifle"/>
      <sheetName val="Current Inputs"/>
      <sheetName val="Demand"/>
      <sheetName val="PHS CapEx"/>
      <sheetName val="Drivers and Contents"/>
      <sheetName val="Warnings"/>
      <sheetName val="Scen1"/>
      <sheetName val="Total Market"/>
      <sheetName val="GSM CapEx"/>
      <sheetName val="P and L"/>
      <sheetName val="Funds and Valuation"/>
      <sheetName val="Graphics Summary"/>
      <sheetName val="Financial Chart"/>
      <sheetName val="Cashflow Chart"/>
      <sheetName val="Revenue Chart"/>
      <sheetName val="Cell Sites"/>
      <sheetName val="CapEx Chart"/>
      <sheetName val="OpEx Chart"/>
      <sheetName val="Demand Chart"/>
      <sheetName val="L.T. Debt"/>
      <sheetName val="Shares &amp; Divs."/>
      <sheetName val="C.A."/>
      <sheetName val="T.S. and Other Cap"/>
      <sheetName val="CAUSTIC"/>
      <sheetName val="Additions"/>
      <sheetName val="THREE VARIABLES"/>
      <sheetName val="Power &amp; Fuel(c)"/>
      <sheetName val="Power &amp; Fuel(SMS)"/>
      <sheetName val="Power &amp; Fuel(new)"/>
      <sheetName val="Power &amp; Fuel (S)"/>
      <sheetName val="Control Panel"/>
      <sheetName val="Credit ratios"/>
      <sheetName val="Interest Rates"/>
      <sheetName val="Opening BS"/>
      <sheetName val="Returns Backup (2)"/>
      <sheetName val="Return "/>
      <sheetName val="Opting assum. Fixed Fire"/>
      <sheetName val="Opting assum. Mobile Fire"/>
      <sheetName val="Returns Backup"/>
      <sheetName val="Return Summary"/>
      <sheetName val="Taxes-Book"/>
      <sheetName val="Taxes-Tax"/>
      <sheetName val="Dep-Book"/>
      <sheetName val="Dep-Tax"/>
      <sheetName val="PP&amp;E"/>
      <sheetName val="적용환율"/>
      <sheetName val="Invested capital_VDF"/>
      <sheetName val="Summary Page_VDF"/>
      <sheetName val="PV of Op Leases_VDF"/>
      <sheetName val="8. Ratio"/>
      <sheetName val="Figures"/>
      <sheetName val="nayan"/>
      <sheetName val="Working"/>
      <sheetName val="Non Tech HC- Off"/>
      <sheetName val="Non Tech HC- On"/>
      <sheetName val="Cost Assumptions"/>
      <sheetName val="Space"/>
      <sheetName val="Standards"/>
      <sheetName val="README"/>
      <sheetName val="Co__C"/>
      <sheetName val="THREE_VARIABLES"/>
      <sheetName val="Power_&amp;_Fuel(c)"/>
      <sheetName val="Power_&amp;_Fuel(SMS)"/>
      <sheetName val="Power_&amp;_Fuel(new)"/>
      <sheetName val="Power_&amp;_Fuel_(S)"/>
      <sheetName val="Control_Panel"/>
      <sheetName val="Credit_ratios"/>
      <sheetName val="Interest_Rates"/>
      <sheetName val="Opening_BS"/>
      <sheetName val="Returns_Backup_(2)"/>
      <sheetName val="Return_"/>
      <sheetName val="Opting_assum__Fixed_Fire"/>
      <sheetName val="Opting_assum__Mobile_Fire"/>
      <sheetName val="Returns_Backup"/>
      <sheetName val="Return_Summary"/>
      <sheetName val="Pro_Forma_(2)"/>
      <sheetName val="Output_(GAAP)_(2)"/>
      <sheetName val="Output_(2)"/>
      <sheetName val="Pro_Forma"/>
      <sheetName val="Output_(GAAP)"/>
      <sheetName val="Contr_-_FD"/>
      <sheetName val="Contr_-_TM"/>
      <sheetName val="Adjusted_Contribution"/>
      <sheetName val="Cash_Burn"/>
      <sheetName val="CapSum-Top_hat"/>
      <sheetName val="DCF-Tux_Mgt_2001"/>
      <sheetName val="DCF-Tux_Mgt_2002"/>
      <sheetName val="DCF-Tux_Mgt_2001_Norm"/>
      <sheetName val="DCF-Tux_Str_Estimates"/>
      <sheetName val="DCF-Top_Hat_mgt"/>
      <sheetName val="DCF-Top_Hat_Str_Est_"/>
      <sheetName val="DCF-Top_Hat_Synergies"/>
      <sheetName val="MSDW_SbyS"/>
      <sheetName val="Combination_-_Street_Est_"/>
      <sheetName val="PF_W-O_Synergies"/>
      <sheetName val="Combination_-Management_Est_"/>
      <sheetName val="Top_Hat"/>
      <sheetName val="Analyst_Avg"/>
      <sheetName val="Synergy_Sensitivity"/>
      <sheetName val="LBO_Assum"/>
      <sheetName val="LBO_IS"/>
      <sheetName val="LBO__BSCF"/>
      <sheetName val="LBO_Ratios"/>
      <sheetName val="LBO_Returns"/>
      <sheetName val="PF_EPS1"/>
      <sheetName val="PF_EPS2"/>
      <sheetName val="PF_Ratios"/>
      <sheetName val="Summary_FS"/>
      <sheetName val="Sources_and_Uses"/>
      <sheetName val="Cash_Acc_Dil"/>
      <sheetName val="Summary_Credit_Stats"/>
      <sheetName val="Summary_Debt_Paydown"/>
      <sheetName val="Growth_Analysis"/>
      <sheetName val="Conv_Returns_Summary"/>
      <sheetName val="Class_A_Returns_Summary"/>
      <sheetName val="Stk_Price_Acc_Dil"/>
      <sheetName val="Pro_Forma&gt;&gt;"/>
      <sheetName val="Convertible_Returns"/>
      <sheetName val="Class_A_Returns"/>
      <sheetName val="PIK_Returns"/>
      <sheetName val="99_and_LTM_PF"/>
      <sheetName val="TargIS_£"/>
      <sheetName val="TargBSCF_£"/>
      <sheetName val="TargIS_$"/>
      <sheetName val="TargBSCF_$"/>
      <sheetName val="--NOT_USED--"/>
      <sheetName val="Jupiter_IS"/>
      <sheetName val="Jupiter_BSCF"/>
      <sheetName val="Jupiter_Rat"/>
      <sheetName val="Jupiter_DCF1"/>
      <sheetName val="Jupiter_DCF2"/>
      <sheetName val="Saturn_IS"/>
      <sheetName val="Saturn_BSCF"/>
      <sheetName val="Saturn_DCF1"/>
      <sheetName val="Saturn_DCF2"/>
      <sheetName val="Saturn_Ratios"/>
      <sheetName val="Summary_Page_VDF"/>
      <sheetName val="8__Ratio"/>
      <sheetName val="Valuation Summary 2004"/>
      <sheetName val="Valuation Summary"/>
      <sheetName val="Valuation Summary (05)"/>
      <sheetName val="Shares &amp; Options Summary"/>
      <sheetName val="Input Data"/>
      <sheetName val="LBO Sensitivity"/>
      <sheetName val="Target Finsum"/>
      <sheetName val="DCF Perpet Growth"/>
      <sheetName val="Compacq"/>
      <sheetName val="NFY"/>
      <sheetName val="LBO IRR"/>
      <sheetName val="Target Oper and FCF"/>
      <sheetName val="Target BS and ULCFC"/>
      <sheetName val="JAII Balance"/>
      <sheetName val="JAII Cashflow"/>
      <sheetName val="Base &amp; LBO Assumptions"/>
      <sheetName val="APV"/>
      <sheetName val="Equity Summary"/>
      <sheetName val="Price Summary"/>
      <sheetName val="Covenant 6.10"/>
      <sheetName val="Covenant 6.11"/>
      <sheetName val="JAII Income"/>
      <sheetName val="Summary 2"/>
      <sheetName val="Segment Buildups"/>
      <sheetName val="Savings Buildups"/>
      <sheetName val="Cashflow Statements"/>
      <sheetName val="RegEBITDA"/>
      <sheetName val="Dialog5"/>
      <sheetName val="FinStat Dummy"/>
      <sheetName val="Growth assumptions"/>
      <sheetName val="Standard driver"/>
      <sheetName val="Standard page"/>
      <sheetName val="Dialog2"/>
      <sheetName val="Assumptions and valuation"/>
      <sheetName val="Sensitivities"/>
      <sheetName val="Guidance notes"/>
      <sheetName val="Do not alter!"/>
      <sheetName val="CA-8"/>
      <sheetName val="External"/>
      <sheetName val="Internal Summary"/>
      <sheetName val="Calcs --&gt;"/>
      <sheetName val="CCFI"/>
      <sheetName val="CACC"/>
      <sheetName val="OLD --&gt;"/>
      <sheetName val="Internal (for word docs)"/>
      <sheetName val="IBU Capex (000's)"/>
      <sheetName val="Arcade List"/>
      <sheetName val="LOB"/>
      <sheetName val="p4"/>
      <sheetName val="Basic Input Sheet"/>
      <sheetName val="June Variance"/>
      <sheetName val="tax1730&amp;2210"/>
      <sheetName val="2060 Accr"/>
      <sheetName val="_401"/>
      <sheetName val="Inc_Rec"/>
      <sheetName val="Bldg_Summary"/>
      <sheetName val="ACCT_ANALYSIS"/>
      <sheetName val="File_Admin"/>
      <sheetName val="XAG_Inputs_&amp;_Log"/>
      <sheetName val="Estimated_RI_"/>
      <sheetName val="ACCRD_INS_(2001)"/>
      <sheetName val="Vacancy_Loss"/>
      <sheetName val="Basic_Input_Sheet"/>
      <sheetName val="Loan Amortization Schedule"/>
      <sheetName val="Depr Anal"/>
      <sheetName val="Project Reporting Information"/>
      <sheetName val="WorkSheetName"/>
      <sheetName val="LEASGR"/>
      <sheetName val="AccrExp"/>
      <sheetName val="12_96 CAM"/>
      <sheetName val="CAMINVBU"/>
      <sheetName val="CalcSheet"/>
      <sheetName val="OPER ACT"/>
      <sheetName val="0601_x0000__x0000__x0000__x0000__x0000__x0000__x0000__x0000__x0000__x0009__x0000__x0012_[13-524-D.xls]0"/>
      <sheetName val="Condo Assumptions"/>
      <sheetName val="Irvine B-Note "/>
      <sheetName val="N-Clean-Vac - 4831"/>
      <sheetName val="NonRec_Exps"/>
      <sheetName val="Amortization Table"/>
      <sheetName val="Brookings(Wreit)"/>
      <sheetName val="ALLOCATION SUMMARY"/>
      <sheetName val="Master List"/>
      <sheetName val="Capitalization and BS data"/>
      <sheetName val="Worksheet in Master Version DCF"/>
      <sheetName val="Account Categories"/>
      <sheetName val="T.3 Tucker TB"/>
      <sheetName val="HQ-Trust Research"/>
      <sheetName val="WP-1_1040-NR"/>
      <sheetName val="WP-2_Schd E"/>
      <sheetName val="WP-3_Supplement to 8582"/>
      <sheetName val="WP-4_2018 K-1 pickup"/>
      <sheetName val="WP-5_Form 8886 reporting transa"/>
      <sheetName val="WP-6_ECI vs 1040NR income"/>
      <sheetName val="WP-7_AMT - section 59(e)(2)"/>
      <sheetName val="K-1 Summary Different Orientati"/>
      <sheetName val="WP-8_Management fee - Real Esta"/>
      <sheetName val="WP-9_Management fee - Private"/>
      <sheetName val="HQ-Trust"/>
      <sheetName val="HQ-Corp"/>
      <sheetName val="NOL Schedule"/>
      <sheetName val="Total RE &amp; PE"/>
      <sheetName val="Real Estate"/>
      <sheetName val="Private Equity"/>
      <sheetName val="D200"/>
      <sheetName val="D203"/>
      <sheetName val="D215"/>
      <sheetName val="D218"/>
      <sheetName val="D221"/>
      <sheetName val="D219"/>
      <sheetName val="D222"/>
      <sheetName val="D223"/>
      <sheetName val="D225"/>
      <sheetName val="D227"/>
      <sheetName val="D228"/>
      <sheetName val="D230"/>
      <sheetName val="D231"/>
      <sheetName val="D240"/>
      <sheetName val="D241"/>
      <sheetName val="D243"/>
      <sheetName val="D243-1"/>
      <sheetName val="D243-2"/>
      <sheetName val="D243-3"/>
      <sheetName val="D257"/>
      <sheetName val="D262"/>
      <sheetName val="D268"/>
      <sheetName val="D269"/>
      <sheetName val="D270"/>
      <sheetName val="D279"/>
      <sheetName val="D280"/>
      <sheetName val="D281"/>
      <sheetName val="D282"/>
      <sheetName val="D284"/>
      <sheetName val="D286"/>
      <sheetName val="D289"/>
      <sheetName val="D290"/>
      <sheetName val="D292"/>
      <sheetName val="D293"/>
      <sheetName val="D294"/>
      <sheetName val="D295"/>
      <sheetName val="D296"/>
      <sheetName val="D298"/>
      <sheetName val="D299"/>
      <sheetName val="D300"/>
      <sheetName val="D301"/>
      <sheetName val="D310"/>
      <sheetName val="D311"/>
      <sheetName val="D312"/>
      <sheetName val="D313"/>
      <sheetName val="D314"/>
      <sheetName val="D317"/>
      <sheetName val="Allocation of MGMT fees"/>
      <sheetName val="PY_State K1 Summary"/>
      <sheetName val="Sheet17"/>
      <sheetName val="Sheet18"/>
      <sheetName val="Sheet19"/>
      <sheetName val="Sheet20"/>
      <sheetName val="Sheet21"/>
      <sheetName val="Sheet22"/>
      <sheetName val="Sheet23"/>
      <sheetName val="Sheet24"/>
      <sheetName val="Sheet25"/>
      <sheetName val="Trust Research"/>
      <sheetName val="WP-2_Sch E"/>
      <sheetName val="WP-3 - 8582"/>
      <sheetName val="WP-4 - K-1 Pickup"/>
      <sheetName val="WP-5_Form 8886"/>
      <sheetName val="WP-6_ECI vs 1040NR"/>
      <sheetName val="WP-7_AMT - Sec. 59(e)(2)"/>
      <sheetName val="WP-8_Tax Calc"/>
      <sheetName val="Management fee - Real Estate"/>
      <sheetName val="Management fee - Private"/>
      <sheetName val="Missing K-1"/>
      <sheetName val="Gateway-Rothesay Area"/>
      <sheetName val="ACTIVITY"/>
      <sheetName val="SPLICE HOURS"/>
      <sheetName val="Access Splicing Costs"/>
      <sheetName val="Access Fiber Costs"/>
      <sheetName val="labour"/>
      <sheetName val="Example"/>
      <sheetName val="Warde FDF"/>
      <sheetName val="FDF ACTIVITY"/>
      <sheetName val="Projects 2012 "/>
      <sheetName val="Edge 10797 Drilling Inventory"/>
      <sheetName val="NRGSum"/>
      <sheetName val="NRG"/>
      <sheetName val="NRG Ann USD"/>
      <sheetName val="NRG Ann GBP"/>
      <sheetName val="NRG Mth USD"/>
      <sheetName val="NRG Mth GBP"/>
      <sheetName val="Astmt"/>
      <sheetName val="Stmt"/>
      <sheetName val="Cascade"/>
      <sheetName val="Maint"/>
      <sheetName val="Maintsched"/>
      <sheetName val="Gas cost"/>
      <sheetName val="Unit 1"/>
      <sheetName val="Escal"/>
      <sheetName val="Spot Gas"/>
      <sheetName val="SMP"/>
      <sheetName val="PPP"/>
      <sheetName val="NRG Forecast"/>
      <sheetName val="LOLP"/>
      <sheetName val="Load"/>
      <sheetName val="ILEX starts"/>
      <sheetName val="Haircuts"/>
      <sheetName val="1992"/>
      <sheetName val="1993"/>
      <sheetName val="1998"/>
      <sheetName val="2001"/>
      <sheetName val="Annual Averages"/>
      <sheetName val="Continuous"/>
      <sheetName val="Quarterly Graphs"/>
      <sheetName val="Quarter Table"/>
      <sheetName val="report graphs"/>
      <sheetName val="Graph-2"/>
      <sheetName val="Reserve Reconciliation"/>
      <sheetName val="Production by Region"/>
      <sheetName val="Historical Capex"/>
      <sheetName val="Oil - Canada"/>
      <sheetName val="EXP1"/>
      <sheetName val="EXP2"/>
      <sheetName val="EXP3"/>
      <sheetName val="SalaryData"/>
      <sheetName val="Mbr"/>
      <sheetName val="Param(1)"/>
      <sheetName val="Integration"/>
      <sheetName val="Amortization Schedules"/>
      <sheetName val="min-ems"/>
      <sheetName val="fORMULAE"/>
      <sheetName val="INPUT - production"/>
      <sheetName val="Breadown"/>
      <sheetName val="NewExpFormat220702"/>
      <sheetName val="Status references"/>
      <sheetName val="Non-Payroll Expenses"/>
      <sheetName val="Revenue Breakdown"/>
      <sheetName val="Corporate Payroll"/>
      <sheetName val="MONSPD"/>
      <sheetName val="Seasonality curve"/>
      <sheetName val="Growth curves"/>
      <sheetName val="DealSheet"/>
      <sheetName val="S-U"/>
      <sheetName val="Subject"/>
      <sheetName val="Dyersburg Corporation"/>
      <sheetName val="Val Sum (2)"/>
      <sheetName val="AccSum (2)"/>
      <sheetName val="QUICKTransactions (2)"/>
      <sheetName val="Select Deals1"/>
      <sheetName val="Johnston"/>
      <sheetName val="JPS"/>
      <sheetName val="Concord fabrics"/>
      <sheetName val="St. John Knits"/>
      <sheetName val="Bibb"/>
      <sheetName val="Dominion"/>
      <sheetName val="Fieldcrest"/>
      <sheetName val="Alamac"/>
      <sheetName val="New Cherokee"/>
      <sheetName val="Graph Valo Theoretical"/>
      <sheetName val="Graph Full Value"/>
      <sheetName val="Graph Strategique"/>
      <sheetName val="Graphs EBITDA"/>
      <sheetName val="Graphs EBITDA-Capex"/>
      <sheetName val="Summary Valuation"/>
      <sheetName val="EU Comps"/>
      <sheetName val="EU Notes"/>
      <sheetName val="US Comps"/>
      <sheetName val="Notes US"/>
      <sheetName val="Historical Multiples"/>
      <sheetName val="US Deals"/>
      <sheetName val="EU Deals"/>
      <sheetName val="Capex &amp; Depr."/>
      <sheetName val="Debt capacity "/>
      <sheetName val="Implied Multiples"/>
      <sheetName val="Summary Valuation ALL"/>
      <sheetName val="to JY01 bud01 bud02"/>
      <sheetName val="2000 Staff Numbers"/>
      <sheetName val="2000 FTE Graph"/>
      <sheetName val="2001 FTE Graph "/>
      <sheetName val="1999 Numbers (2)"/>
      <sheetName val="2000 Numbers"/>
      <sheetName val="1999 Numbers"/>
      <sheetName val="Costs - Excl UK Ops"/>
      <sheetName val="Cost - UK Ops"/>
      <sheetName val="Data Headcount"/>
      <sheetName val="FTE Graph 1"/>
      <sheetName val="CPD2"/>
      <sheetName val="CDP1"/>
      <sheetName val="Salary 2001 to 2003"/>
      <sheetName val="FTE 2001 to 2003"/>
      <sheetName val="FTE Graph 2"/>
      <sheetName val="Data FTE 99 2000 2001"/>
      <sheetName val="Infos"/>
      <sheetName val="WIP 3-02"/>
      <sheetName val="Public Comp Inputs"/>
      <sheetName val="Dilution Base"/>
      <sheetName val="Mgt"/>
      <sheetName val="IMMOB. MATERIALI"/>
      <sheetName val="Calcolo Prestiti IVA 1^ Tranche"/>
      <sheetName val="DCF Inputs"/>
      <sheetName val="DCF Matrix"/>
      <sheetName val="Calcs"/>
      <sheetName val="Tar_inputs"/>
      <sheetName val="Income Statement_VDF"/>
      <sheetName val="LBOSHELL"/>
      <sheetName val="FTE'S 1999 TO 2002"/>
      <sheetName val="合成単価作成・-BLDG"/>
      <sheetName val="AGSInvest"/>
      <sheetName val="CDAInvest"/>
      <sheetName val="HADVInvest"/>
      <sheetName val="IPGinvest"/>
      <sheetName val="OMCinvest"/>
      <sheetName val="IPG"/>
      <sheetName val="PUBInvest"/>
      <sheetName val="SummI"/>
      <sheetName val="SummII"/>
      <sheetName val="SummIII"/>
      <sheetName val="TNO"/>
      <sheetName val="TNOInvest"/>
      <sheetName val="TSGInvest"/>
      <sheetName val="WPPGYInvest"/>
      <sheetName val="YNR"/>
      <sheetName val="YNRInvest"/>
      <sheetName val="WACC example"/>
      <sheetName val="9065Actuals04"/>
      <sheetName val="9065Budget04"/>
      <sheetName val="02data"/>
      <sheetName val="01data"/>
      <sheetName val="5yrdataplan"/>
      <sheetName val="04_Revenue"/>
      <sheetName val="03_Direct Costs by Country"/>
      <sheetName val="02_Capex"/>
      <sheetName val="06_SG&amp;A"/>
      <sheetName val="07_Real Estate"/>
      <sheetName val="aAcq_Input"/>
      <sheetName val="aAcqFinancials"/>
      <sheetName val="AcquirerDCF"/>
      <sheetName val="bTar_DivInc"/>
      <sheetName val="bTar_Input"/>
      <sheetName val="bTarFinancials"/>
      <sheetName val="TargetDCF"/>
      <sheetName val="Newco__Assumptions"/>
      <sheetName val="Newco_Combination"/>
      <sheetName val="Newco__FinSched"/>
      <sheetName val="Newco_Financials"/>
      <sheetName val="NewcoDCF"/>
      <sheetName val="NewcoRatios"/>
      <sheetName val="SourcesAndUses"/>
      <sheetName val="NewcoAccrDil"/>
      <sheetName val="ScenarioSum"/>
      <sheetName val="NewcoIRR"/>
      <sheetName val="NewcoLBOAnlys"/>
      <sheetName val="NewcoLBOSum"/>
      <sheetName val="ProjSum"/>
      <sheetName val="NewcoExecSum"/>
      <sheetName val="RatingCalcs"/>
      <sheetName val="Changes"/>
      <sheetName val="CoverSheet"/>
      <sheetName val="a_Storage"/>
      <sheetName val="TIP Client View"/>
      <sheetName val="Walks &amp; Analysis ---&gt;"/>
      <sheetName val="Waterfall from Estimate"/>
      <sheetName val="Waterfall from Estimate (2)"/>
      <sheetName val="Expense Reduction"/>
      <sheetName val="OppsAddBacks"/>
      <sheetName val="2012 Growth Requirement"/>
      <sheetName val="Estimate Summary ---&gt;"/>
      <sheetName val="Ascend Cons"/>
      <sheetName val="Ascend Cons by BU"/>
      <sheetName val="Ascend by BU"/>
      <sheetName val="Personnel ---&gt;"/>
      <sheetName val="Headcount Walk"/>
      <sheetName val="Heads - Summary"/>
      <sheetName val="Heads - New &amp; Open"/>
      <sheetName val="Estimate Detail ---&gt;"/>
      <sheetName val="ATI-E"/>
      <sheetName val="NHA-E"/>
      <sheetName val="NASM-E"/>
      <sheetName val="ExamFX-E"/>
      <sheetName val="Click-E"/>
      <sheetName val="JBL-E"/>
      <sheetName val="Exec-E"/>
      <sheetName val="Finance-E"/>
      <sheetName val="R&amp;D-E"/>
      <sheetName val="IT-E"/>
      <sheetName val="Mkt-E"/>
      <sheetName val="HR-E"/>
      <sheetName val="ICE-E"/>
      <sheetName val="1H'11 Actuals ---&gt;"/>
      <sheetName val="ATI-A"/>
      <sheetName val="NHA-A"/>
      <sheetName val="NASM-A"/>
      <sheetName val="ExamFX-A"/>
      <sheetName val="Click-A"/>
      <sheetName val="JBL-A"/>
      <sheetName val="Exec-A"/>
      <sheetName val="Finance &amp; RE-A"/>
      <sheetName val="R&amp;D-A"/>
      <sheetName val="IT-A"/>
      <sheetName val="Marketing-A"/>
      <sheetName val="HR-A"/>
      <sheetName val="Ascend SS Consol-A"/>
      <sheetName val="Finance-A"/>
      <sheetName val="Real Estate-A"/>
      <sheetName val="Elims-A"/>
      <sheetName val="Boston Reed"/>
      <sheetName val="Budget ---&gt;"/>
      <sheetName val="ATI-B"/>
      <sheetName val="NHA-B"/>
      <sheetName val="NASM-B"/>
      <sheetName val="ExamFX-B"/>
      <sheetName val="Click-B"/>
      <sheetName val="JBL-B"/>
      <sheetName val="Exec-B"/>
      <sheetName val="Finance &amp; RE-B"/>
      <sheetName val="R&amp;D-B"/>
      <sheetName val="IT-B"/>
      <sheetName val="Marketing-B"/>
      <sheetName val="HR-B"/>
      <sheetName val="Elims-B"/>
      <sheetName val="Ascend SS Consol-B"/>
      <sheetName val="Finance-B"/>
      <sheetName val="Real Estate-B"/>
      <sheetName val="Original Andrew___Data"/>
      <sheetName val="Andrew___Data (2)"/>
      <sheetName val="Assistance"/>
      <sheetName val="LED"/>
      <sheetName val="A&amp;C"/>
      <sheetName val="Income Statement-As Reported"/>
      <sheetName val="BRANCH"/>
      <sheetName val="FixAss"/>
      <sheetName val="WorkCap"/>
      <sheetName val="Cash flow inv"/>
      <sheetName val="B2"/>
      <sheetName val="B3"/>
      <sheetName val="B4"/>
      <sheetName val="B5"/>
      <sheetName val="BAY"/>
      <sheetName val="HA"/>
      <sheetName val="Consolidated IS Detail by Mnth"/>
      <sheetName val="AnalisiMargini"/>
      <sheetName val="Benchmarking"/>
      <sheetName val="Bilancio"/>
      <sheetName val="BilancioC"/>
      <sheetName val="DatiBase"/>
      <sheetName val="Consenso"/>
      <sheetName val="Costi"/>
      <sheetName val="Pilota"/>
      <sheetName val="Personale"/>
      <sheetName val="Puntichiave"/>
      <sheetName val="Qualita"/>
      <sheetName val="Qualita2"/>
      <sheetName val="Ricavi"/>
      <sheetName val="Ricavi2"/>
      <sheetName val="Sintesi"/>
      <sheetName val="SintesiC1"/>
      <sheetName val="SintesiC2"/>
      <sheetName val="SintesiC3"/>
      <sheetName val="SintesiC4"/>
      <sheetName val="SvilAbbonati"/>
      <sheetName val="SvilAbbonatiC"/>
      <sheetName val="ING"/>
      <sheetName val="ProSum"/>
      <sheetName val="Deduction of assets"/>
      <sheetName val="TranSum"/>
      <sheetName val="Business Assumptions"/>
      <sheetName val="Amort_Table"/>
      <sheetName val="question"/>
      <sheetName val="Dropdown lists"/>
      <sheetName val="Fixed Asset Record"/>
      <sheetName val="Methods &amp; Loc"/>
      <sheetName val="Forecast Templates ---&gt;"/>
      <sheetName val="ATI"/>
      <sheetName val="NHA"/>
      <sheetName val="NASM"/>
      <sheetName val="EFX"/>
      <sheetName val="Click"/>
      <sheetName val="JBL"/>
      <sheetName val="IE"/>
      <sheetName val="Execs"/>
      <sheetName val="Fin &amp; RE"/>
      <sheetName val="BR"/>
      <sheetName val="Personnel Sum"/>
      <sheetName val="S&amp;B Model - Current"/>
      <sheetName val="S&amp;B Model - New &amp; Open"/>
      <sheetName val="Actuals ---&gt;"/>
      <sheetName val="EFX-A"/>
      <sheetName val="BR-A"/>
      <sheetName val="IE-A"/>
      <sheetName val="Fin-A"/>
      <sheetName val="RE-A"/>
      <sheetName val="MKT-A"/>
      <sheetName val="Recast ---&gt;"/>
      <sheetName val="ATI-F"/>
      <sheetName val="NHA-F"/>
      <sheetName val="NASM-F"/>
      <sheetName val="EFX-F"/>
      <sheetName val="Click-F"/>
      <sheetName val="JBL-F"/>
      <sheetName val="BR-F"/>
      <sheetName val="IE-F"/>
      <sheetName val="Exec-F"/>
      <sheetName val="Fin-F"/>
      <sheetName val="RE-F"/>
      <sheetName val="MKT-F"/>
      <sheetName val="HR-F"/>
      <sheetName val="R&amp;D-F"/>
      <sheetName val="IT-F"/>
      <sheetName val="Other Data ---&gt;"/>
      <sheetName val="Flash Current Month"/>
      <sheetName val="Flash CM wo Acquisitions"/>
      <sheetName val="Flash Quarter To Date"/>
      <sheetName val="Flash QTD wo Acquisitions"/>
      <sheetName val="Flash Year To Date"/>
      <sheetName val="Flash YTD wo Acquisitions"/>
      <sheetName val="Ascend Consolidating Comparativ"/>
      <sheetName val="Ascend Shared Services Comparat"/>
      <sheetName val="Ascend Shared Services Trending"/>
      <sheetName val="4Q'11 Personnel"/>
      <sheetName val="FY'12 Personnel"/>
      <sheetName val="EValue"/>
      <sheetName val="ExamFX"/>
      <sheetName val="Elims"/>
      <sheetName val="T&amp;O"/>
      <sheetName val="RE"/>
      <sheetName val="Data ---&gt;"/>
      <sheetName val="ATI Comparative"/>
      <sheetName val="ATI Trending"/>
      <sheetName val="NHA Comparative"/>
      <sheetName val="NHA Trending"/>
      <sheetName val="NASM Comparative"/>
      <sheetName val="NASM Trending"/>
      <sheetName val="Boston Reed Comparative"/>
      <sheetName val="Boston Reed Trending"/>
      <sheetName val="EValue Comparative"/>
      <sheetName val="EValue Trending"/>
      <sheetName val="JBL Comparative"/>
      <sheetName val="JBL Trending"/>
      <sheetName val="ExamFX Comparative"/>
      <sheetName val="ExamFX Trending"/>
      <sheetName val="ClickSafety Comparative"/>
      <sheetName val="ClickSafety Trending"/>
      <sheetName val="Eliminations Comparative"/>
      <sheetName val="Eliminations Trending"/>
      <sheetName val="Ascend SS Consolidated Comparat"/>
      <sheetName val="Ascend SS Consolidated Trending"/>
      <sheetName val="Tech &amp; Ops Comparative"/>
      <sheetName val="Tech &amp; Ops Trending"/>
      <sheetName val="Executive Comparative"/>
      <sheetName val="Executive Trending"/>
      <sheetName val="Finance Comparative"/>
      <sheetName val="Finance Trending"/>
      <sheetName val="Real Estate Comparative"/>
      <sheetName val="Real Estate Trending"/>
      <sheetName val="Marketing Comparative"/>
      <sheetName val="Marketing Trending"/>
      <sheetName val="HR Comparative"/>
      <sheetName val="HR Trending"/>
      <sheetName val="Legal Comparative"/>
      <sheetName val="Legal Trending"/>
      <sheetName val="Current Month wo Acquisitions"/>
      <sheetName val="Year To Date wo Acquisitions"/>
      <sheetName val="Personnel"/>
      <sheetName val="Dept List"/>
      <sheetName val="1Q'12 Est ---&gt;"/>
      <sheetName val="Walk Template 1"/>
      <sheetName val="Expense Driver Walk"/>
      <sheetName val="Downside walk"/>
      <sheetName val="Var Sum"/>
      <sheetName val="Var Detail"/>
      <sheetName val="CONS Est"/>
      <sheetName val="ATI Est"/>
      <sheetName val="NHA Est"/>
      <sheetName val="NASM Est"/>
      <sheetName val="BR Est"/>
      <sheetName val="EVL Est"/>
      <sheetName val="Click Est"/>
      <sheetName val="ExamFX Est"/>
      <sheetName val="JBL Est"/>
      <sheetName val="T&amp;O Est"/>
      <sheetName val="Exec Est"/>
      <sheetName val="Fin Est"/>
      <sheetName val="Mkt Est"/>
      <sheetName val="HR Est"/>
      <sheetName val="Legal Est"/>
      <sheetName val="Elims Est"/>
      <sheetName val="Personnel Detail"/>
      <sheetName val="Hiring Model"/>
      <sheetName val="YTD Data ---&gt;"/>
      <sheetName val="ATI  ytd"/>
      <sheetName val="NHA - ytd"/>
      <sheetName val="NASM - ytd"/>
      <sheetName val="BR - ytd"/>
      <sheetName val="EVL - ytd"/>
      <sheetName val="JBL - ytd"/>
      <sheetName val="ExamFX - ytd"/>
      <sheetName val="click - ytd"/>
      <sheetName val="T&amp;O ytd"/>
      <sheetName val="mkt - ytd"/>
      <sheetName val="exec - ytd"/>
      <sheetName val="fin - ytd"/>
      <sheetName val="re - ytd"/>
      <sheetName val="hr - ytd"/>
      <sheetName val="legal - ytd"/>
      <sheetName val="elims - ytd"/>
      <sheetName val="FY'12 Budget Data ---&gt;"/>
      <sheetName val="BOSTR"/>
      <sheetName val="EVL"/>
      <sheetName val="MKD"/>
      <sheetName val="Exec"/>
      <sheetName val="Open Stores"/>
      <sheetName val="Original sheet"/>
      <sheetName val="Install compared to shiplog"/>
      <sheetName val="Registers by province"/>
      <sheetName val="Registers by Divisions"/>
      <sheetName val="Accretion Analysis"/>
      <sheetName val="P Company-Old"/>
      <sheetName val="Model Assumptions"/>
      <sheetName val="Assumptions Deck"/>
      <sheetName val="Assumption Deck"/>
      <sheetName val="Pro-Forma"/>
      <sheetName val="Transaction_Assumptions"/>
      <sheetName val="Wireless_Comps"/>
      <sheetName val="Merger_TANGO"/>
      <sheetName val="KLT"/>
      <sheetName val="WR"/>
      <sheetName val="PPW_SPW"/>
      <sheetName val="PNW"/>
      <sheetName val="TEP"/>
      <sheetName val="GPU"/>
      <sheetName val="Scenario I"/>
      <sheetName val="InventoryRotables"/>
      <sheetName val="Type"/>
      <sheetName val="data 1988"/>
      <sheetName val="Pv 1988"/>
      <sheetName val="PV Chart"/>
      <sheetName val="ROC Chart"/>
      <sheetName val="Private Prem"/>
      <sheetName val="ROE Analysis"/>
      <sheetName val="Pivot Table 1"/>
      <sheetName val="Data Turnover"/>
      <sheetName val="Absolute total chart"/>
      <sheetName val="Cumulative total chart "/>
      <sheetName val="Geographic Segments"/>
      <sheetName val="YTD M&amp;A "/>
      <sheetName val="Credentials"/>
      <sheetName val="Segment Data 2000"/>
      <sheetName val="Shareholder Analysis"/>
      <sheetName val="Company Valuation"/>
      <sheetName val="Summary Financials Samuel&amp;Sons"/>
      <sheetName val="SamManSummary Financials"/>
      <sheetName val="ANR"/>
      <sheetName val="book value to Share price"/>
      <sheetName val="Calculations for rolling EPS"/>
      <sheetName val="DATA for EPS Graph"/>
      <sheetName val="ROCE Chart"/>
      <sheetName val="Price to book graph"/>
      <sheetName val="EPS VS Price Graph"/>
      <sheetName val="PV Graph"/>
      <sheetName val="GAS (C$ 10-1 Gross)"/>
      <sheetName val="GAS (C$ 6-1 Gross)"/>
      <sheetName val="RLI-FWD Prod'n (10-1)"/>
      <sheetName val="Gateway-Rothesay_Area"/>
      <sheetName val="SPLICE_HOURS"/>
      <sheetName val="Access_Splicing_Costs"/>
      <sheetName val="Access_Fiber_Costs"/>
      <sheetName val="Warde_FDF"/>
      <sheetName val="FDF_ACTIVITY"/>
      <sheetName val="Projects_2012_"/>
      <sheetName val="Edge_10797_Drilling_Inventory"/>
      <sheetName val="NRG_Ann_USD"/>
      <sheetName val="NRG_Ann_GBP"/>
      <sheetName val="NRG_Mth_USD"/>
      <sheetName val="NRG_Mth_GBP"/>
      <sheetName val="Gas_cost"/>
      <sheetName val="Unit_1"/>
      <sheetName val="Spot_Gas"/>
      <sheetName val="NRG_Forecast"/>
      <sheetName val="ILEX_starts"/>
      <sheetName val="Annual_Averages"/>
      <sheetName val="Quarterly_Graphs"/>
      <sheetName val="Quarter_Table"/>
      <sheetName val="report_graphs"/>
      <sheetName val="Reserve_Reconciliation"/>
      <sheetName val="Production_by_Region"/>
      <sheetName val="Historical_Capex"/>
      <sheetName val="Oil_-_Canada"/>
      <sheetName val="Amortization_Schedules"/>
      <sheetName val="Sales_2003"/>
      <sheetName val="INPUT_-_production"/>
      <sheetName val="Status_references"/>
      <sheetName val="Non-Payroll_Expenses"/>
      <sheetName val="Revenue_Breakdown"/>
      <sheetName val="Corporate_Payroll"/>
      <sheetName val="Seasonality_curve"/>
      <sheetName val="Growth_curves"/>
      <sheetName val="Dyersburg_Corporation"/>
      <sheetName val="Val_Sum_(2)"/>
      <sheetName val="&quot;Val__Summ_&quot;"/>
      <sheetName val="Val_Sum"/>
      <sheetName val="&quot;Mkt__Mult__App_&quot;"/>
      <sheetName val="MM_(2)"/>
      <sheetName val="Hist_Reps"/>
      <sheetName val="&quot;Disc__Cash_Fl__App_&quot;"/>
      <sheetName val="Back-up_WACC"/>
      <sheetName val="&quot;Comp__Trans__App_&quot;"/>
      <sheetName val="AccSum_(2)"/>
      <sheetName val="QUICKTransactions_(2)"/>
      <sheetName val="Select_Deals"/>
      <sheetName val="All_Deals"/>
      <sheetName val="&quot;Supp__Ex_&quot;"/>
      <sheetName val="Select_Deals1"/>
      <sheetName val="Concord_fabrics"/>
      <sheetName val="St__John_Knits"/>
      <sheetName val="New_Cherokee"/>
      <sheetName val="Graph_Valo_Theoretical"/>
      <sheetName val="Graph_Full_Value"/>
      <sheetName val="Graph_Strategique"/>
      <sheetName val="Graphs_EBITDA"/>
      <sheetName val="Graphs_EBITDA-Capex"/>
      <sheetName val="Summary_Valuation"/>
      <sheetName val="EU_Comps"/>
      <sheetName val="EU_Notes"/>
      <sheetName val="US_Comps"/>
      <sheetName val="Notes_US"/>
      <sheetName val="Historical_Multiples"/>
      <sheetName val="US_Deals"/>
      <sheetName val="EU_Deals"/>
      <sheetName val="Capex_&amp;_Depr_"/>
      <sheetName val="Debt_capacity_"/>
      <sheetName val="Implied_Multiples"/>
      <sheetName val="Summary_Valuation_ALL"/>
      <sheetName val="to_JY01_bud01_bud02"/>
      <sheetName val="2000_Staff_Numbers"/>
      <sheetName val="2000_FTE_Graph"/>
      <sheetName val="2001_FTE_Graph_"/>
      <sheetName val="1999_Numbers_(2)"/>
      <sheetName val="2000_Numbers"/>
      <sheetName val="1999_Numbers"/>
      <sheetName val="Costs_-_Excl_UK_Ops"/>
      <sheetName val="Cost_-_UK_Ops"/>
      <sheetName val="Data_Headcount"/>
      <sheetName val="Budget_2002"/>
      <sheetName val="FTE_Graph_1"/>
      <sheetName val="Salary_2001_to_2003"/>
      <sheetName val="FTE_2001_to_2003"/>
      <sheetName val="FTE_Graph_2"/>
      <sheetName val="Data_FTE_99_2000_2001"/>
      <sheetName val="WIP_3-02"/>
      <sheetName val="Public_Comp_Inputs"/>
      <sheetName val="Dilution_Base"/>
      <sheetName val="IMMOB__MATERIALI"/>
      <sheetName val="Calcolo_Prestiti_IVA_1^_Tranche"/>
      <sheetName val="DCF_Inputs"/>
      <sheetName val="DCF_Matrix"/>
      <sheetName val="FTE'S_1999_TO_2002"/>
      <sheetName val="WACC_example"/>
      <sheetName val="03_Direct_Costs_by_Country"/>
      <sheetName val="07_Real_Estate"/>
      <sheetName val="TIP_Client_View"/>
      <sheetName val="Walks_&amp;_Analysis_---&gt;"/>
      <sheetName val="Waterfall_from_Estimate"/>
      <sheetName val="Waterfall_from_Estimate_(2)"/>
      <sheetName val="Expense_Reduction"/>
      <sheetName val="2012_Growth_Requirement"/>
      <sheetName val="Estimate_Summary_---&gt;"/>
      <sheetName val="Ascend_Cons"/>
      <sheetName val="Ascend_Cons_by_BU"/>
      <sheetName val="Ascend_by_BU"/>
      <sheetName val="Personnel_---&gt;"/>
      <sheetName val="Headcount_Summary"/>
      <sheetName val="Headcount_Walk"/>
      <sheetName val="Heads_-_Summary"/>
      <sheetName val="Heads_-_New_&amp;_Open"/>
      <sheetName val="Estimate_Detail_---&gt;"/>
      <sheetName val="1H'11_Actuals_---&gt;"/>
      <sheetName val="Finance_&amp;_RE-A"/>
      <sheetName val="Ascend_SS_Consol-A"/>
      <sheetName val="Real_Estate-A"/>
      <sheetName val="Boston_Reed"/>
      <sheetName val="Budget_---&gt;"/>
      <sheetName val="Finance_&amp;_RE-B"/>
      <sheetName val="Ascend_SS_Consol-B"/>
      <sheetName val="Real_Estate-B"/>
      <sheetName val="Original_Andrew___Data"/>
      <sheetName val="Andrew___Data_(2)"/>
      <sheetName val="Income_Statement-As_Reported"/>
      <sheetName val="Cash_flow_inv"/>
      <sheetName val="Consolidated_IS_Detail_by_Mnth"/>
      <sheetName val="Deduction_of_assets"/>
      <sheetName val="Business_Assumptions"/>
      <sheetName val="Dropdown_lists"/>
      <sheetName val="Fixed_Asset_Record"/>
      <sheetName val="Methods_&amp;_Loc"/>
      <sheetName val="Forecast_Templates_---&gt;"/>
      <sheetName val="Fin_&amp;_RE"/>
      <sheetName val="Personnel_Sum"/>
      <sheetName val="S&amp;B_Model_-_Current"/>
      <sheetName val="S&amp;B_Model_-_New_&amp;_Open"/>
      <sheetName val="Actuals_---&gt;"/>
      <sheetName val="Recast_---&gt;"/>
      <sheetName val="Other_Data_---&gt;"/>
      <sheetName val="Cover_Sheet"/>
      <sheetName val="Table_of_Contents"/>
      <sheetName val="Flash_Current_Month"/>
      <sheetName val="Flash_CM_wo_Acquisitions"/>
      <sheetName val="Flash_Quarter_To_Date"/>
      <sheetName val="Flash_QTD_wo_Acquisitions"/>
      <sheetName val="Flash_Year_To_Date"/>
      <sheetName val="Flash_YTD_wo_Acquisitions"/>
      <sheetName val="Ascend_Consolidating_Comparativ"/>
      <sheetName val="Ascend_Shared_Services_Comparat"/>
      <sheetName val="Ascend_Shared_Services_Trending"/>
      <sheetName val="4Q'11_Personnel"/>
      <sheetName val="FY'12_Personnel"/>
      <sheetName val="Data_---&gt;"/>
      <sheetName val="ATI_Comparative"/>
      <sheetName val="ATI_Trending"/>
      <sheetName val="NHA_Comparative"/>
      <sheetName val="NHA_Trending"/>
      <sheetName val="NASM_Comparative"/>
      <sheetName val="NASM_Trending"/>
      <sheetName val="Boston_Reed_Comparative"/>
      <sheetName val="Boston_Reed_Trending"/>
      <sheetName val="EValue_Comparative"/>
      <sheetName val="EValue_Trending"/>
      <sheetName val="JBL_Comparative"/>
      <sheetName val="JBL_Trending"/>
      <sheetName val="ExamFX_Comparative"/>
      <sheetName val="ExamFX_Trending"/>
      <sheetName val="ClickSafety_Comparative"/>
      <sheetName val="ClickSafety_Trending"/>
      <sheetName val="Eliminations_Comparative"/>
      <sheetName val="Eliminations_Trending"/>
      <sheetName val="Ascend_SS_Consolidated_Comparat"/>
      <sheetName val="Ascend_SS_Consolidated_Trending"/>
      <sheetName val="Tech_&amp;_Ops_Comparative"/>
      <sheetName val="Tech_&amp;_Ops_Trending"/>
      <sheetName val="Executive_Comparative"/>
      <sheetName val="Executive_Trending"/>
      <sheetName val="Finance_Comparative"/>
      <sheetName val="Finance_Trending"/>
      <sheetName val="Real_Estate_Comparative"/>
      <sheetName val="Real_Estate_Trending"/>
      <sheetName val="Marketing_Comparative"/>
      <sheetName val="Marketing_Trending"/>
      <sheetName val="HR_Comparative"/>
      <sheetName val="HR_Trending"/>
      <sheetName val="Legal_Comparative"/>
      <sheetName val="Legal_Trending"/>
      <sheetName val="Current_Month_wo_Acquisitions"/>
      <sheetName val="Year_To_Date_wo_Acquisitions"/>
      <sheetName val="Dept_List"/>
      <sheetName val="1Q'12_Est_---&gt;"/>
      <sheetName val="Walk_Template_1"/>
      <sheetName val="Expense_Driver_Walk"/>
      <sheetName val="Downside_walk"/>
      <sheetName val="Var_Sum"/>
      <sheetName val="Var_Detail"/>
      <sheetName val="CONS_Est"/>
      <sheetName val="ATI_Est"/>
      <sheetName val="NHA_Est"/>
      <sheetName val="NASM_Est"/>
      <sheetName val="BR_Est"/>
      <sheetName val="EVL_Est"/>
      <sheetName val="Click_Est"/>
      <sheetName val="ExamFX_Est"/>
      <sheetName val="JBL_Est"/>
      <sheetName val="T&amp;O_Est"/>
      <sheetName val="Exec_Est"/>
      <sheetName val="Fin_Est"/>
      <sheetName val="Mkt_Est"/>
      <sheetName val="HR_Est"/>
      <sheetName val="Legal_Est"/>
      <sheetName val="Elims_Est"/>
      <sheetName val="Personnel_Detail"/>
      <sheetName val="Hiring_Model"/>
      <sheetName val="YTD_Data_---&gt;"/>
      <sheetName val="ATI__ytd"/>
      <sheetName val="NHA_-_ytd"/>
      <sheetName val="NASM_-_ytd"/>
      <sheetName val="BR_-_ytd"/>
      <sheetName val="EVL_-_ytd"/>
      <sheetName val="JBL_-_ytd"/>
      <sheetName val="ExamFX_-_ytd"/>
      <sheetName val="click_-_ytd"/>
      <sheetName val="T&amp;O_ytd"/>
      <sheetName val="mkt_-_ytd"/>
      <sheetName val="exec_-_ytd"/>
      <sheetName val="fin_-_ytd"/>
      <sheetName val="re_-_ytd"/>
      <sheetName val="hr_-_ytd"/>
      <sheetName val="legal_-_ytd"/>
      <sheetName val="elims_-_ytd"/>
      <sheetName val="FY'12_Budget_Data_---&gt;"/>
      <sheetName val="Open_Stores"/>
      <sheetName val="Original_sheet"/>
      <sheetName val="Install_compared_to_shiplog"/>
      <sheetName val="Registers_by_province"/>
      <sheetName val="Registers_by_Divisions"/>
      <sheetName val="Accretion_Analysis"/>
      <sheetName val="P_Company-Old"/>
      <sheetName val="Model_Assumptions"/>
      <sheetName val="Assumptions_Deck"/>
      <sheetName val="Assumption_Deck"/>
      <sheetName val="Scenario_I"/>
      <sheetName val="data_1988"/>
      <sheetName val="Pv_1988"/>
      <sheetName val="PV_Chart"/>
      <sheetName val="PV_Data"/>
      <sheetName val="ROC_Chart"/>
      <sheetName val="Private_Prem"/>
      <sheetName val="ROE_Analysis"/>
      <sheetName val="Pivot_Table_1"/>
      <sheetName val="Data_Turnover"/>
      <sheetName val="Absolute_total_chart"/>
      <sheetName val="Cumulative_total_chart_"/>
      <sheetName val="Geographic_Segments"/>
      <sheetName val="YTD_M&amp;A_"/>
      <sheetName val="Segment_Data_2000"/>
      <sheetName val="Shareholder_Analysis"/>
      <sheetName val="Company_Valuation"/>
      <sheetName val="Summary_Financials_Samuel&amp;Sons"/>
      <sheetName val="SamManSummary_Financials"/>
      <sheetName val="book_value_to_Share_price"/>
      <sheetName val="Calculations_for_rolling_EPS"/>
      <sheetName val="DATA_for_EPS_Graph"/>
      <sheetName val="ROCE_Chart"/>
      <sheetName val="Price_to_book_graph"/>
      <sheetName val="EPS_VS_Price_Graph"/>
      <sheetName val="PV_Graph"/>
      <sheetName val="GAS_(C$_10-1_Gross)"/>
      <sheetName val="GAS_(C$_6-1_Gross)"/>
      <sheetName val="Graph_Data"/>
      <sheetName val="RLI-FWD_Prod'n_(10-1)"/>
      <sheetName val="Gateway-Rothesay_Area1"/>
      <sheetName val="SPLICE_HOURS1"/>
      <sheetName val="Access_Splicing_Costs1"/>
      <sheetName val="Access_Fiber_Costs1"/>
      <sheetName val="Warde_FDF1"/>
      <sheetName val="FDF_ACTIVITY1"/>
      <sheetName val="Projects_2012_1"/>
      <sheetName val="Edge_10797_Drilling_Inventory1"/>
      <sheetName val="NRG_Ann_USD1"/>
      <sheetName val="NRG_Ann_GBP1"/>
      <sheetName val="NRG_Mth_USD1"/>
      <sheetName val="NRG_Mth_GBP1"/>
      <sheetName val="Gas_cost1"/>
      <sheetName val="Unit_11"/>
      <sheetName val="Spot_Gas1"/>
      <sheetName val="NRG_Forecast1"/>
      <sheetName val="ILEX_starts1"/>
      <sheetName val="Annual_Averages1"/>
      <sheetName val="Quarterly_Graphs1"/>
      <sheetName val="Quarter_Table1"/>
      <sheetName val="report_graphs1"/>
      <sheetName val="Reserve_Reconciliation1"/>
      <sheetName val="Production_by_Region1"/>
      <sheetName val="Historical_Capex1"/>
      <sheetName val="Oil_-_Canada1"/>
      <sheetName val="Amortization_Schedules1"/>
      <sheetName val="Sales_20031"/>
      <sheetName val="INPUT_-_production1"/>
      <sheetName val="Status_references1"/>
      <sheetName val="Non-Payroll_Expenses1"/>
      <sheetName val="Revenue_Breakdown1"/>
      <sheetName val="Corporate_Payroll1"/>
      <sheetName val="Seasonality_curve1"/>
      <sheetName val="Growth_curves1"/>
      <sheetName val="Dyersburg_Corporation1"/>
      <sheetName val="Val_Sum_(2)1"/>
      <sheetName val="&quot;Val__Summ_&quot;1"/>
      <sheetName val="Val_Sum1"/>
      <sheetName val="&quot;Mkt__Mult__App_&quot;1"/>
      <sheetName val="MM_(2)1"/>
      <sheetName val="Hist_Reps1"/>
      <sheetName val="&quot;Disc__Cash_Fl__App_&quot;1"/>
      <sheetName val="Back-up_WACC1"/>
      <sheetName val="&quot;Comp__Trans__App_&quot;1"/>
      <sheetName val="AccSum_(2)1"/>
      <sheetName val="QUICKTransactions_(2)1"/>
      <sheetName val="Select_Deals2"/>
      <sheetName val="All_Deals1"/>
      <sheetName val="&quot;Supp__Ex_&quot;1"/>
      <sheetName val="Select_Deals11"/>
      <sheetName val="Concord_fabrics1"/>
      <sheetName val="St__John_Knits1"/>
      <sheetName val="New_Cherokee1"/>
      <sheetName val="Graph_Valo_Theoretical1"/>
      <sheetName val="Graph_Full_Value1"/>
      <sheetName val="Graph_Strategique1"/>
      <sheetName val="Graphs_EBITDA1"/>
      <sheetName val="Graphs_EBITDA-Capex1"/>
      <sheetName val="Summary_Valuation1"/>
      <sheetName val="EU_Comps1"/>
      <sheetName val="EU_Notes1"/>
      <sheetName val="US_Comps1"/>
      <sheetName val="Notes_US1"/>
      <sheetName val="Historical_Multiples1"/>
      <sheetName val="US_Deals1"/>
      <sheetName val="EU_Deals1"/>
      <sheetName val="Capex_&amp;_Depr_1"/>
      <sheetName val="Debt_capacity_1"/>
      <sheetName val="Implied_Multiples1"/>
      <sheetName val="Summary_Valuation_ALL1"/>
      <sheetName val="to_JY01_bud01_bud021"/>
      <sheetName val="2000_Staff_Numbers1"/>
      <sheetName val="2000_FTE_Graph1"/>
      <sheetName val="2001_FTE_Graph_1"/>
      <sheetName val="1999_Numbers_(2)1"/>
      <sheetName val="2000_Numbers1"/>
      <sheetName val="1999_Numbers1"/>
      <sheetName val="Costs_-_Excl_UK_Ops1"/>
      <sheetName val="Cost_-_UK_Ops1"/>
      <sheetName val="Data_Headcount1"/>
      <sheetName val="Budget_20021"/>
      <sheetName val="FTE_Graph_11"/>
      <sheetName val="Salary_2001_to_20031"/>
      <sheetName val="FTE_2001_to_20031"/>
      <sheetName val="FTE_Graph_21"/>
      <sheetName val="Data_FTE_99_2000_20011"/>
      <sheetName val="WIP_3-021"/>
      <sheetName val="Public_Comp_Inputs1"/>
      <sheetName val="Dilution_Base1"/>
      <sheetName val="IMMOB__MATERIALI1"/>
      <sheetName val="Calcolo_Prestiti_IVA_1^_Tranch1"/>
      <sheetName val="DCF_Inputs1"/>
      <sheetName val="DCF_Matrix1"/>
      <sheetName val="Invested_capital_VDF1"/>
      <sheetName val="Summary_Page_VDF1"/>
      <sheetName val="PV_of_Op_Leases_VDF1"/>
      <sheetName val="Income_Statement_VDF1"/>
      <sheetName val="FTE'S_1999_TO_20021"/>
      <sheetName val="WACC_example1"/>
      <sheetName val="03_Direct_Costs_by_Country1"/>
      <sheetName val="07_Real_Estate1"/>
      <sheetName val="TIP_Client_View1"/>
      <sheetName val="Walks_&amp;_Analysis_---&gt;1"/>
      <sheetName val="Waterfall_from_Estimate1"/>
      <sheetName val="Waterfall_from_Estimate_(2)1"/>
      <sheetName val="Expense_Reduction1"/>
      <sheetName val="2012_Growth_Requirement1"/>
      <sheetName val="Estimate_Summary_---&gt;1"/>
      <sheetName val="Ascend_Cons1"/>
      <sheetName val="Ascend_Cons_by_BU1"/>
      <sheetName val="Ascend_by_BU1"/>
      <sheetName val="Personnel_---&gt;1"/>
      <sheetName val="Headcount_Summary1"/>
      <sheetName val="Headcount_Walk1"/>
      <sheetName val="Heads_-_Summary1"/>
      <sheetName val="Heads_-_New_&amp;_Open1"/>
      <sheetName val="Estimate_Detail_---&gt;1"/>
      <sheetName val="1H'11_Actuals_---&gt;1"/>
      <sheetName val="Finance_&amp;_RE-A1"/>
      <sheetName val="Ascend_SS_Consol-A1"/>
      <sheetName val="Real_Estate-A1"/>
      <sheetName val="Boston_Reed1"/>
      <sheetName val="Budget_---&gt;1"/>
      <sheetName val="Finance_&amp;_RE-B1"/>
      <sheetName val="Ascend_SS_Consol-B1"/>
      <sheetName val="Real_Estate-B1"/>
      <sheetName val="Original_Andrew___Data1"/>
      <sheetName val="Andrew___Data_(2)1"/>
      <sheetName val="Income_Statement-As_Reported1"/>
      <sheetName val="Cash_flow_inv1"/>
      <sheetName val="Consolidated_IS_Detail_by_Mnth1"/>
      <sheetName val="Deduction_of_assets1"/>
      <sheetName val="Business_Assumptions1"/>
      <sheetName val="Dropdown_lists1"/>
      <sheetName val="Fixed_Asset_Record1"/>
      <sheetName val="Methods_&amp;_Loc1"/>
      <sheetName val="Forecast_Templates_---&gt;1"/>
      <sheetName val="Fin_&amp;_RE1"/>
      <sheetName val="Personnel_Sum1"/>
      <sheetName val="S&amp;B_Model_-_Current1"/>
      <sheetName val="S&amp;B_Model_-_New_&amp;_Open1"/>
      <sheetName val="Actuals_---&gt;1"/>
      <sheetName val="Recast_---&gt;1"/>
      <sheetName val="Other_Data_---&gt;1"/>
      <sheetName val="Cover_Sheet1"/>
      <sheetName val="Table_of_Contents1"/>
      <sheetName val="Flash_Current_Month1"/>
      <sheetName val="Flash_CM_wo_Acquisitions1"/>
      <sheetName val="Flash_Quarter_To_Date1"/>
      <sheetName val="Flash_QTD_wo_Acquisitions1"/>
      <sheetName val="Flash_Year_To_Date1"/>
      <sheetName val="Flash_YTD_wo_Acquisitions1"/>
      <sheetName val="Ascend_Consolidating_Comparati1"/>
      <sheetName val="Ascend_Shared_Services_Compara1"/>
      <sheetName val="Ascend_Shared_Services_Trendin1"/>
      <sheetName val="4Q'11_Personnel1"/>
      <sheetName val="FY'12_Personnel1"/>
      <sheetName val="Data_---&gt;1"/>
      <sheetName val="ATI_Comparative1"/>
      <sheetName val="ATI_Trending1"/>
      <sheetName val="NHA_Comparative1"/>
      <sheetName val="NHA_Trending1"/>
      <sheetName val="NASM_Comparative1"/>
      <sheetName val="NASM_Trending1"/>
      <sheetName val="Boston_Reed_Comparative1"/>
      <sheetName val="Boston_Reed_Trending1"/>
      <sheetName val="EValue_Comparative1"/>
      <sheetName val="EValue_Trending1"/>
      <sheetName val="JBL_Comparative1"/>
      <sheetName val="JBL_Trending1"/>
      <sheetName val="ExamFX_Comparative1"/>
      <sheetName val="ExamFX_Trending1"/>
      <sheetName val="ClickSafety_Comparative1"/>
      <sheetName val="ClickSafety_Trending1"/>
      <sheetName val="Eliminations_Comparative1"/>
      <sheetName val="Eliminations_Trending1"/>
      <sheetName val="Ascend_SS_Consolidated_Compara1"/>
      <sheetName val="Ascend_SS_Consolidated_Trendin1"/>
      <sheetName val="Tech_&amp;_Ops_Comparative1"/>
      <sheetName val="Tech_&amp;_Ops_Trending1"/>
      <sheetName val="Executive_Comparative1"/>
      <sheetName val="Executive_Trending1"/>
      <sheetName val="Finance_Comparative1"/>
      <sheetName val="Finance_Trending1"/>
      <sheetName val="Real_Estate_Comparative1"/>
      <sheetName val="Real_Estate_Trending1"/>
      <sheetName val="Marketing_Comparative1"/>
      <sheetName val="Marketing_Trending1"/>
      <sheetName val="HR_Comparative1"/>
      <sheetName val="HR_Trending1"/>
      <sheetName val="Legal_Comparative1"/>
      <sheetName val="Legal_Trending1"/>
      <sheetName val="Current_Month_wo_Acquisitions1"/>
      <sheetName val="Year_To_Date_wo_Acquisitions1"/>
      <sheetName val="Dept_List1"/>
      <sheetName val="1Q'12_Est_---&gt;1"/>
      <sheetName val="Walk_Template_11"/>
      <sheetName val="Expense_Driver_Walk1"/>
      <sheetName val="Downside_walk1"/>
      <sheetName val="Var_Sum1"/>
      <sheetName val="Var_Detail1"/>
      <sheetName val="CONS_Est1"/>
      <sheetName val="ATI_Est1"/>
      <sheetName val="NHA_Est1"/>
      <sheetName val="NASM_Est1"/>
      <sheetName val="BR_Est1"/>
      <sheetName val="EVL_Est1"/>
      <sheetName val="Click_Est1"/>
      <sheetName val="ExamFX_Est1"/>
      <sheetName val="JBL_Est1"/>
      <sheetName val="T&amp;O_Est1"/>
      <sheetName val="Exec_Est1"/>
      <sheetName val="Fin_Est1"/>
      <sheetName val="Mkt_Est1"/>
      <sheetName val="HR_Est1"/>
      <sheetName val="Legal_Est1"/>
      <sheetName val="Elims_Est1"/>
      <sheetName val="Personnel_Detail1"/>
      <sheetName val="Hiring_Model1"/>
      <sheetName val="YTD_Data_---&gt;1"/>
      <sheetName val="ATI__ytd1"/>
      <sheetName val="NHA_-_ytd1"/>
      <sheetName val="NASM_-_ytd1"/>
      <sheetName val="BR_-_ytd1"/>
      <sheetName val="EVL_-_ytd1"/>
      <sheetName val="JBL_-_ytd1"/>
      <sheetName val="ExamFX_-_ytd1"/>
      <sheetName val="click_-_ytd1"/>
      <sheetName val="T&amp;O_ytd1"/>
      <sheetName val="mkt_-_ytd1"/>
      <sheetName val="exec_-_ytd1"/>
      <sheetName val="fin_-_ytd1"/>
      <sheetName val="re_-_ytd1"/>
      <sheetName val="hr_-_ytd1"/>
      <sheetName val="legal_-_ytd1"/>
      <sheetName val="elims_-_ytd1"/>
      <sheetName val="FY'12_Budget_Data_---&gt;1"/>
      <sheetName val="Open_Stores1"/>
      <sheetName val="Original_sheet1"/>
      <sheetName val="Install_compared_to_shiplog1"/>
      <sheetName val="Registers_by_province1"/>
      <sheetName val="Registers_by_Divisions1"/>
      <sheetName val="Accretion_Analysis1"/>
      <sheetName val="P_Company-Old1"/>
      <sheetName val="Model_Assumptions1"/>
      <sheetName val="Assumptions_Deck1"/>
      <sheetName val="Assumption_Deck1"/>
      <sheetName val="Scenario_I1"/>
      <sheetName val="data_19881"/>
      <sheetName val="Pv_19881"/>
      <sheetName val="PV_Chart1"/>
      <sheetName val="PV_Data1"/>
      <sheetName val="ROC_Chart1"/>
      <sheetName val="Private_Prem1"/>
      <sheetName val="ROE_Analysis1"/>
      <sheetName val="Pivot_Table_11"/>
      <sheetName val="Data_Turnover1"/>
      <sheetName val="Absolute_total_chart1"/>
      <sheetName val="Cumulative_total_chart_1"/>
      <sheetName val="Geographic_Segments1"/>
      <sheetName val="YTD_M&amp;A_1"/>
      <sheetName val="Segment_Data_20001"/>
      <sheetName val="Shareholder_Analysis1"/>
      <sheetName val="Company_Valuation1"/>
      <sheetName val="Summary_Financials_Samuel&amp;Sons1"/>
      <sheetName val="SamManSummary_Financials1"/>
      <sheetName val="book_value_to_Share_price1"/>
      <sheetName val="Calculations_for_rolling_EPS1"/>
      <sheetName val="DATA_for_EPS_Graph1"/>
      <sheetName val="ROCE_Chart1"/>
      <sheetName val="Price_to_book_graph1"/>
      <sheetName val="EPS_VS_Price_Graph1"/>
      <sheetName val="PV_Graph1"/>
      <sheetName val="GAS_(C$_10-1_Gross)1"/>
      <sheetName val="GAS_(C$_6-1_Gross)1"/>
      <sheetName val="Graph_Data1"/>
      <sheetName val="RLI-FWD_Prod'n_(10-1)1"/>
      <sheetName val="TitlePage"/>
      <sheetName val="OldBank"/>
      <sheetName val="CFC1"/>
      <sheetName val="CFC2"/>
      <sheetName val="Avail 1130"/>
      <sheetName val="Est Avail 0228"/>
      <sheetName val="Receivable"/>
      <sheetName val="FixedAssets"/>
      <sheetName val="Avail Projection"/>
      <sheetName val="Yield"/>
      <sheetName val="CLA"/>
      <sheetName val="CIC"/>
      <sheetName val="FO311NDRES"/>
      <sheetName val="2006 Analysis"/>
      <sheetName val="2004 Analysis"/>
      <sheetName val="2002 Analysis"/>
      <sheetName val="Schedule"/>
      <sheetName val="mbl admin "/>
      <sheetName val="mbl bspbk"/>
      <sheetName val="mbl bucoi"/>
      <sheetName val="mbl cppsf"/>
      <sheetName val="mbl isd"/>
      <sheetName val="mel eqres"/>
      <sheetName val="mel eqsal"/>
      <sheetName val="mfuk admin"/>
      <sheetName val="1005"/>
      <sheetName val="1005 PETTY CASH "/>
      <sheetName val="1100HSBC"/>
      <sheetName val="1100 (PROD SAL)"/>
      <sheetName val="1250clearing"/>
      <sheetName val="1250HEALTH"/>
      <sheetName val="1250salaries"/>
      <sheetName val="1250salaries Syd"/>
      <sheetName val="sal advances"/>
      <sheetName val="1250tax"/>
      <sheetName val="1800PREPMTS"/>
      <sheetName val="1800 Trans"/>
      <sheetName val="MSUK 2500"/>
      <sheetName val="MEL 2900"/>
      <sheetName val="3500APClear"/>
      <sheetName val="3500OTHER AUD"/>
      <sheetName val="3500OTHERGBP"/>
      <sheetName val="3550SUPER"/>
      <sheetName val="MBL 3545"/>
      <sheetName val="MSUK 3575"/>
      <sheetName val="MBL 3610"/>
      <sheetName val="MEUK 3610"/>
      <sheetName val="MSUK 3610"/>
      <sheetName val="3620"/>
      <sheetName val="3700BT"/>
      <sheetName val="4650"/>
      <sheetName val="Consol DIO"/>
      <sheetName val="InitialPrintDialog"/>
      <sheetName val="IPO9"/>
      <sheetName val="IPO9.XLS"/>
      <sheetName val="1st Quarter"/>
      <sheetName val="Global Assumptions"/>
      <sheetName val="AFC Partners"/>
      <sheetName val="AFC P&amp;L Recap"/>
      <sheetName val="AFC Standalone"/>
      <sheetName val="Consolidated Dara P&amp;L"/>
      <sheetName val="AFC+Dara P&amp;L"/>
      <sheetName val="Dara S&amp;U"/>
      <sheetName val="&gt;&gt;Output"/>
      <sheetName val="AFC P&amp;L"/>
      <sheetName val="ASC P&amp;L"/>
      <sheetName val="Detailed AMPAC P&amp;L"/>
      <sheetName val="Consolidated P&amp;L"/>
      <sheetName val="&gt;&gt; For Banks"/>
      <sheetName val="AFC P&amp;L (2)"/>
      <sheetName val="ASC P&amp;L (2)"/>
      <sheetName val="Consolidated P&amp;L (2)"/>
      <sheetName val="Detailed AMPAC P&amp;L (2)"/>
      <sheetName val="&gt;&gt; Recap"/>
      <sheetName val="Utah Model"/>
      <sheetName val="AFC Model"/>
      <sheetName val="HIG Model"/>
      <sheetName val="ASC FCF"/>
      <sheetName val="AFC FCF"/>
      <sheetName val="Recap Analysis v2"/>
      <sheetName val="Recap Analysis"/>
      <sheetName val="MOIC Bridge"/>
      <sheetName val="Detailed Return Bridge"/>
      <sheetName val="Early Sale &amp; Recap Return"/>
      <sheetName val="Standalone Return"/>
      <sheetName val="&gt;&gt;Financials"/>
      <sheetName val="Dara Financials"/>
      <sheetName val="AFC New Financials"/>
      <sheetName val="ASC New Financials"/>
      <sheetName val="Corp Q"/>
      <sheetName val="Comparison Sheets"/>
      <sheetName val="Segments for HIG"/>
      <sheetName val="AMPAC F3"/>
      <sheetName val="AFC F3"/>
      <sheetName val="LPE F3"/>
      <sheetName val="&gt;&gt;Other"/>
      <sheetName val="Quarterly assumptions"/>
      <sheetName val="Quarterly Model"/>
      <sheetName val="GT P&amp;L"/>
      <sheetName val="GT EBITDA"/>
      <sheetName val="RAP Financials"/>
      <sheetName val="Atlas Scenarios"/>
      <sheetName val="Pricing - Base"/>
      <sheetName val="&gt;&gt; Base Case"/>
      <sheetName val="SC (An)"/>
      <sheetName val="FC (An)"/>
      <sheetName val="Lender P&amp;L"/>
      <sheetName val="Committee P&amp;L"/>
      <sheetName val="IS Output"/>
      <sheetName val="SC P&amp;L Build - Base"/>
      <sheetName val="Spec Chem AP1 Price Build"/>
      <sheetName val="&gt;&gt; Mgmt F1"/>
      <sheetName val="Consolidated-14"/>
      <sheetName val="SCS-14"/>
      <sheetName val="FC Adjd-14"/>
      <sheetName val="OBS Adjd-14"/>
      <sheetName val="Corporate-14"/>
      <sheetName val="&gt;&gt; Mgmt 5-year"/>
      <sheetName val="Corporate 5yr"/>
      <sheetName val="SC - Total "/>
      <sheetName val="FC - Total"/>
      <sheetName val="Other - Total "/>
      <sheetName val="2013 and 2014"/>
      <sheetName val="Covenant"/>
      <sheetName val="Analyses&gt;&gt;"/>
      <sheetName val="Consolidated P&amp;L - Diff"/>
      <sheetName val="SC P&amp;L Build - Diff"/>
      <sheetName val="SC Micron - Diff"/>
      <sheetName val="SC P&amp;L Build - Mgmt"/>
      <sheetName val="SC AP1 Price Build"/>
      <sheetName val="FC Revenue Build - Diff"/>
      <sheetName val="AFC Product Build-ups"/>
      <sheetName val="FC Revenue Build - Base"/>
      <sheetName val="FC Revenue Build - Mgmt"/>
      <sheetName val="FC P&amp;L Build-up - Base"/>
      <sheetName val="FC P&amp;L Build-up - Mgmt"/>
      <sheetName val="2014 IS - Base"/>
      <sheetName val="2014 IS - Mgmt"/>
      <sheetName val="2014 BS - Base"/>
      <sheetName val="2014 BS - Mgmt"/>
      <sheetName val="2014 CF - Base"/>
      <sheetName val="2014 CF - Mgmt"/>
      <sheetName val="2014 WC - Base"/>
      <sheetName val="2014 WC - Mgmt"/>
      <sheetName val="Shares Build"/>
      <sheetName val="GMLRS Adj"/>
      <sheetName val="FC Product Forecast"/>
      <sheetName val="Lender Cover"/>
      <sheetName val="H.I.G. TxSum"/>
      <sheetName val="BS Output"/>
      <sheetName val="CF Output"/>
      <sheetName val="Debt Output"/>
      <sheetName val="BS Adj"/>
      <sheetName val="WC Output"/>
      <sheetName val="Lender Assumptions"/>
      <sheetName val="H.I.G. Cases"/>
      <sheetName val="H.I.G. SC Cases"/>
      <sheetName val="H.I.G. FC Cases"/>
      <sheetName val="EBITDA Adj. Summary"/>
      <sheetName val="Corporate"/>
      <sheetName val="Tx Fees (2)"/>
      <sheetName val="Detailed Back-up&gt;&gt;"/>
      <sheetName val="Management Case Comp"/>
      <sheetName val="2013A EBITDA Reconciliation"/>
      <sheetName val="2013A Segment Reconciliation"/>
      <sheetName val="&gt;&gt;Returns"/>
      <sheetName val="Returns Waterfall"/>
      <sheetName val="&gt;&gt;Model"/>
      <sheetName val="FC-14"/>
      <sheetName val="SC-14"/>
      <sheetName val="OBS-14"/>
      <sheetName val="EBITDA Adj"/>
      <sheetName val="Other Schedules"/>
      <sheetName val="Tx Fees"/>
      <sheetName val="NPV Calcs"/>
      <sheetName val="LTIP"/>
      <sheetName val="Corporate &amp; Other Rec"/>
      <sheetName val="&gt;&gt;Specialty"/>
      <sheetName val="SC IS"/>
      <sheetName val="SC Base"/>
      <sheetName val="SC Rev"/>
      <sheetName val="SC Cases"/>
      <sheetName val="Pricing - Mgmt"/>
      <sheetName val="SC - Mgmt"/>
      <sheetName val="Pricing - Lender"/>
      <sheetName val="SC - Lender"/>
      <sheetName val="SC - Lender (Downside)"/>
      <sheetName val="Pricing - CSP Upside"/>
      <sheetName val="SC - CSP Upside"/>
      <sheetName val="CSP Volume"/>
      <sheetName val="CSP Units"/>
      <sheetName val="CSP VpU"/>
      <sheetName val="CSP Volume - old"/>
      <sheetName val="CSP Units - old"/>
      <sheetName val="CSP VpU - old"/>
      <sheetName val="AP1 Detail by Program"/>
      <sheetName val="SC - Base"/>
      <sheetName val="Pricing - Down1"/>
      <sheetName val="SC - Down1"/>
      <sheetName val="Pricing - Down2"/>
      <sheetName val="SC - Down2"/>
      <sheetName val="Pricing - Down2a"/>
      <sheetName val="SC - Down2a"/>
      <sheetName val="&gt;&gt;Fine"/>
      <sheetName val="FC Model"/>
      <sheetName val="Product Forecast"/>
      <sheetName val="FC - Mgmt"/>
      <sheetName val="FC Output"/>
      <sheetName val="JAK Assump"/>
      <sheetName val="JAK Calc"/>
      <sheetName val="HIV Assump"/>
      <sheetName val="HIV Calc"/>
      <sheetName val="Kep Assump"/>
      <sheetName val="Kep Calc"/>
      <sheetName val="Sof Assump"/>
      <sheetName val="Sof Calc"/>
      <sheetName val="AFC Cost Structure - Output"/>
      <sheetName val="AFC Cost Structure - Detail"/>
      <sheetName val="AFC Cost Structure - Fraser"/>
      <sheetName val="AFC CS Output - For Company"/>
      <sheetName val="AFC Capex"/>
      <sheetName val="AFC Gross Margin by Product"/>
      <sheetName val="AFC Quarterly Output"/>
      <sheetName val="Pipeline Upside"/>
      <sheetName val="CS Pipeline Upside"/>
      <sheetName val="Jak MF Sole Supplier Upside"/>
      <sheetName val="Jak PV Upside"/>
      <sheetName val="Other Biz"/>
      <sheetName val="&gt;&gt;Supporting"/>
      <sheetName val="Shares - From Company"/>
      <sheetName val="2013 BS"/>
      <sheetName val="6-30 YTD"/>
      <sheetName val="2013 IS"/>
      <sheetName val="2012 IS"/>
      <sheetName val="2011 IS"/>
      <sheetName val="2013 EBITDA Detail"/>
      <sheetName val="Monthly Assump"/>
      <sheetName val="SC Capex"/>
      <sheetName val="FC Capex"/>
      <sheetName val="Exec Comp"/>
      <sheetName val="FC Rev - Mgnt"/>
      <sheetName val="FC GM - Mgnt"/>
      <sheetName val="FC Rev - Base"/>
      <sheetName val="FC GM - Base"/>
      <sheetName val="Lender Back-up&gt;&gt;"/>
      <sheetName val="Lender Bridge"/>
      <sheetName val="Products Cases"/>
      <sheetName val="Capex Output"/>
      <sheetName val="TxSum"/>
      <sheetName val="IS (An)"/>
      <sheetName val="BS (An)"/>
      <sheetName val="CF (An)"/>
      <sheetName val="Debt (An)"/>
      <sheetName val="WC (An)"/>
      <sheetName val="Product Forecast (2)"/>
      <sheetName val="Delete&gt;&gt;"/>
      <sheetName val="Cases"/>
      <sheetName val="Fine (An)"/>
      <sheetName val="Specialty (An)"/>
      <sheetName val="Other Biz (An)"/>
      <sheetName val="FC Product (An)"/>
      <sheetName val="SC Product (An)"/>
      <sheetName val="Revenue (An)"/>
      <sheetName val="&gt;&gt;Outputs"/>
      <sheetName val="Segment Bridge"/>
      <sheetName val="SC Output"/>
      <sheetName val="Unused&gt;&gt;"/>
      <sheetName val="FinSum"/>
      <sheetName val="FC TxSum"/>
      <sheetName val="FC IS"/>
      <sheetName val="FC BS"/>
      <sheetName val="FC CF"/>
      <sheetName val="FC Debt"/>
      <sheetName val="FC WC"/>
      <sheetName val="SC TxSum"/>
      <sheetName val="SC CF"/>
      <sheetName val="SC BS"/>
      <sheetName val="SC Debt"/>
      <sheetName val="SC WC"/>
      <sheetName val="FC Cases"/>
      <sheetName val="FC Rev"/>
      <sheetName val="FC Case Comparison"/>
      <sheetName val="Internal&gt;&gt;"/>
      <sheetName val="Spec Chem P&amp;L Build"/>
      <sheetName val="Spec Chem AP1 Volume Build"/>
      <sheetName val="Fine Chem Revenue Build"/>
      <sheetName val="Fine Chem P&amp;L Build-up"/>
      <sheetName val="Fine Chemicals Product Forecast"/>
      <sheetName val="2014 IS"/>
      <sheetName val="2014 BS"/>
      <sheetName val="2014 CF"/>
      <sheetName val="2014 WC"/>
      <sheetName val="Adj EBITDA Cases"/>
      <sheetName val="Monthly Cash Flow Analysis"/>
      <sheetName val="S&amp;U - Actual"/>
      <sheetName val="S&amp;U - For Key"/>
      <sheetName val="Distribution list"/>
      <sheetName val="Selected statistics - P&amp;L"/>
      <sheetName val="LPE Selected statistics - P&amp;L"/>
      <sheetName val="Selected Statistics - BS &amp; CF"/>
      <sheetName val="LPE Selected Statistics - BS CF"/>
      <sheetName val="P&amp;L - By Month"/>
      <sheetName val="RC P&amp;L - By Month"/>
      <sheetName val="LPE P&amp;L - By Month"/>
      <sheetName val="Elimination Entries"/>
      <sheetName val="P&amp;L - By Quarter"/>
      <sheetName val="RC P&amp;L - By Quarter"/>
      <sheetName val="LPE P&amp;L - By Quarter"/>
      <sheetName val="Eliminations - By Quarter"/>
      <sheetName val="P&amp;L - YTD"/>
      <sheetName val="RC P&amp;L - YTD"/>
      <sheetName val="LPE P&amp;L - YTD"/>
      <sheetName val="Elimination Entries - YTD"/>
      <sheetName val="RC Balance Sheet"/>
      <sheetName val="LPE Balance Sheet"/>
      <sheetName val="Cash Flows - By Month"/>
      <sheetName val="RC Cash Flows - By Month"/>
      <sheetName val="LPE Cash Flows - By Month"/>
      <sheetName val="Cash Flows - By Quarter"/>
      <sheetName val="RC Cash Flows - By Quarter"/>
      <sheetName val="LPE Cash Flows - By Quarter"/>
      <sheetName val="Cash Flows - YTD"/>
      <sheetName val="RC Cash Flows - YTD"/>
      <sheetName val="LPE Cash Flows - YTD"/>
      <sheetName val="RC Sales and COGS Detail"/>
      <sheetName val="LPE Sales and COGS Detail"/>
      <sheetName val="RC Deposits"/>
      <sheetName val="Contribution Margin"/>
      <sheetName val="RC Margins by Product"/>
      <sheetName val="LPE Margins by Product"/>
      <sheetName val="RC Accounts Rec &amp; Deferred Rev"/>
      <sheetName val="LPE Accounts Rec &amp; Deferred Rev"/>
      <sheetName val="Receipts by Week and Customer"/>
      <sheetName val="Sales by Customer"/>
      <sheetName val="RC Inventory"/>
      <sheetName val="LPE Inventory"/>
      <sheetName val="RC Headcount"/>
      <sheetName val="LPE Headcount"/>
      <sheetName val="RC Payroll Accrual"/>
      <sheetName val="LPE Payroll Accrual"/>
      <sheetName val="RC PP&amp;E  - M"/>
      <sheetName val="LPE PP&amp;E  - M"/>
      <sheetName val="RC PP&amp;E - Q"/>
      <sheetName val="LPE PP&amp;E - Q"/>
      <sheetName val="RC PP&amp;E - YTD"/>
      <sheetName val="LPE PP&amp;E - YTD"/>
      <sheetName val="RC Depreciation amortization"/>
      <sheetName val="LPE Depreciation amortization"/>
      <sheetName val="Production Schedule"/>
      <sheetName val="LPE Production Schedule"/>
      <sheetName val="Production Plan"/>
      <sheetName val="1Q POH Model"/>
      <sheetName val="2Q POH Model"/>
      <sheetName val="3Q POH Model"/>
      <sheetName val="4Q POH Model"/>
      <sheetName val="Oracle Balance Sheet Load Data"/>
      <sheetName val="Calendar"/>
      <sheetName val="Current FC vs BP"/>
      <sheetName val="Current FC vs Prior FC"/>
      <sheetName val="Department Totals"/>
      <sheetName val="Department Summary"/>
      <sheetName val="LPE Department Summary"/>
      <sheetName val="EBITDA Adj. - Key Update"/>
      <sheetName val="AFC IS - F2 - Key Update"/>
      <sheetName val="Qrtly QofE"/>
      <sheetName val="F2 Comparison"/>
      <sheetName val="&gt;&gt; Cover"/>
      <sheetName val="_CIQHiddenCacheSheet"/>
      <sheetName val="BS Adj Output"/>
      <sheetName val="&gt;&gt; Appendix"/>
      <sheetName val="Detailed AFC"/>
      <sheetName val="EBITDA Adj."/>
      <sheetName val="Quarterly EBITDA Adj. - LENDER"/>
      <sheetName val="Quarterly EBITDA Adj."/>
      <sheetName val="Quarterly IS"/>
      <sheetName val="&gt;&gt; Covenant"/>
      <sheetName val="Covenant Calc"/>
      <sheetName val="2015 BS"/>
      <sheetName val="2015 IS"/>
      <sheetName val="2015 F1"/>
      <sheetName val="AFC IS Page"/>
      <sheetName val="AFC Comparison"/>
      <sheetName val="&gt;&gt; Cases"/>
      <sheetName val="S&amp;U Summary"/>
      <sheetName val="AFC Input"/>
      <sheetName val="H.I.G. FC"/>
      <sheetName val="RC F1 Monthly"/>
      <sheetName val="RC F1 Quarterly"/>
      <sheetName val="RC F1 YTD"/>
      <sheetName val="RC F1 CF YTD"/>
      <sheetName val="RC F1 BS"/>
      <sheetName val="LP F1 BS"/>
      <sheetName val="LP F1"/>
      <sheetName val="LP F1 CF YTD"/>
      <sheetName val="Flashlight"/>
      <sheetName val="TDF Batch"/>
      <sheetName val="Q2 14 - Q1 15"/>
      <sheetName val="Q1 13 - 14"/>
      <sheetName val="Insr"/>
      <sheetName val="LPE Adj."/>
      <sheetName val="AFC 2013 GM"/>
      <sheetName val="GM Trends"/>
      <sheetName val="Bridges"/>
      <sheetName val="ASC Input"/>
      <sheetName val="F3 AMPAC"/>
      <sheetName val="IRIX DCF"/>
      <sheetName val="AFC+IRIX P&amp;L"/>
      <sheetName val="&gt;&gt; Back-up"/>
      <sheetName val="AFC RC By Month"/>
      <sheetName val="AMPAC 4Q14"/>
      <sheetName val="AMPAC 2014"/>
      <sheetName val="AMPAC FY14 BS"/>
      <sheetName val="1Q14 EBITDA"/>
      <sheetName val="2Q14 EBITDA"/>
      <sheetName val="3Q14 EBITDA"/>
      <sheetName val="4Q14 EBITDA"/>
      <sheetName val="1Q15 EBITDA"/>
      <sheetName val="RC Only FY15BP v FY14A"/>
      <sheetName val="LP FY15BP v FY14A"/>
      <sheetName val="AFC Cons-15"/>
      <sheetName val="LP-15"/>
      <sheetName val="Prod Norm"/>
      <sheetName val="LO59"/>
      <sheetName val="Sof Rework"/>
      <sheetName val="ASC CIM"/>
      <sheetName val="ASC adj"/>
      <sheetName val="Pension"/>
      <sheetName val="AFC FC"/>
      <sheetName val="ASC"/>
      <sheetName val="SC"/>
      <sheetName val="FC"/>
      <sheetName val="Case Comparison"/>
      <sheetName val="Old Consolidated P&amp;L"/>
      <sheetName val="Old S&amp;U"/>
      <sheetName val="Old AFC P&amp;L"/>
      <sheetName val="Old NWC"/>
      <sheetName val="TxSum (IRIX)"/>
      <sheetName val="Consolidated Output"/>
      <sheetName val="IRIX Revenue"/>
      <sheetName val="Financials Comparison"/>
      <sheetName val="IRIX Input"/>
      <sheetName val="AFC Adj"/>
      <sheetName val="AFC Revenue"/>
      <sheetName val="EBITDA Adjustments"/>
      <sheetName val="Supplement Outputs"/>
      <sheetName val="Bridge Loan Analysis"/>
      <sheetName val="Bridge Loan Analysis - Key"/>
      <sheetName val="&gt;&gt; Bridge Loan"/>
      <sheetName val="AFC IS - F3 - Key Aug Update"/>
      <sheetName val="EBITDA Adj. - Key Aug Update"/>
      <sheetName val="Annex 2"/>
      <sheetName val="AMPAC 2015 F3"/>
      <sheetName val="AFC 2015 F3"/>
      <sheetName val="AFC LPE F3 2015"/>
      <sheetName val="AFC RC F3 2015"/>
      <sheetName val="AFC F3 det"/>
      <sheetName val="Qrtly QofE (McGladrey)"/>
      <sheetName val="Qrtly QofE (HIG)"/>
      <sheetName val="3Q15 Contribution Margin"/>
      <sheetName val="3Q15 EBITDA"/>
      <sheetName val="F3 Bank Budget"/>
      <sheetName val="Leverage Comparison"/>
      <sheetName val="S&amp;U Summary - Delete"/>
      <sheetName val="Covenant Analysis (JEF)"/>
      <sheetName val="Quarterly Model (JEF)"/>
      <sheetName val="RAP Figures (Q)"/>
      <sheetName val="2014 Quarterly Output"/>
      <sheetName val="Tax Analysis"/>
      <sheetName val="Covenant Analysis"/>
      <sheetName val="FY 2014 F0 vs F1"/>
      <sheetName val="CF Summary"/>
      <sheetName val="Monthly FCF"/>
      <sheetName val="Model P&amp;L"/>
      <sheetName val="CF (HIG)"/>
      <sheetName val="Revised Summary"/>
      <sheetName val="GT Segments"/>
      <sheetName val="FY 2014 Prior vs F1"/>
      <sheetName val="2014 Adj."/>
      <sheetName val="FY14 F1- Corp"/>
      <sheetName val="Q1 Comparison"/>
      <sheetName val="2013 EBITDA"/>
      <sheetName val="Oct 12 - Sept 2014 (H.I.G.)"/>
      <sheetName val="Oct 12 - Sept 2014 (Combo)"/>
      <sheetName val="Summary for Jefferies (Old)"/>
      <sheetName val="Summary for Jefferies (H.I.G.)"/>
      <sheetName val="Hide&gt;&gt;"/>
      <sheetName val="Adjusted EBITDA by segment"/>
      <sheetName val="Monthly conso EBITDA"/>
      <sheetName val="10-13"/>
      <sheetName val="11-13"/>
      <sheetName val="12-13"/>
      <sheetName val="PF-2 Recurring losses"/>
      <sheetName val="MA-6 Elim Public Cost monthlies"/>
      <sheetName val="5 year forecast"/>
      <sheetName val="Historical Summary"/>
      <sheetName val="Oct 2012"/>
      <sheetName val="Nov 2012"/>
      <sheetName val="Dec 2012"/>
      <sheetName val="Consolidated-14 (Dec)"/>
      <sheetName val="AFC LP-14 (Dec)"/>
      <sheetName val="Azide-14 (Dec)"/>
      <sheetName val="Amdeco-14 (Dec)"/>
      <sheetName val="SCS-14 (Dec)"/>
      <sheetName val="OBS Adjd-14 (Dec)"/>
      <sheetName val="FC Adjd-14 (Dec)"/>
      <sheetName val="Corporate-14 (Dec)"/>
      <sheetName val="AFC LP-14"/>
      <sheetName val="Azide-14"/>
      <sheetName val="Amdeco-14"/>
      <sheetName val="Specialty Chemicals"/>
      <sheetName val="Fine Chemicals"/>
      <sheetName val="Other Segments"/>
      <sheetName val="Company Financials&gt;&gt;"/>
      <sheetName val="10-11"/>
      <sheetName val="11-11"/>
      <sheetName val="12-11"/>
      <sheetName val="1-12"/>
      <sheetName val="2-12"/>
      <sheetName val="3-12"/>
      <sheetName val="4-12"/>
      <sheetName val="5-12"/>
      <sheetName val="6-12"/>
      <sheetName val="7-12"/>
      <sheetName val="8-12"/>
      <sheetName val="9-12 YTD"/>
      <sheetName val="10-12"/>
      <sheetName val="11-12"/>
      <sheetName val="12-12"/>
      <sheetName val="1-13"/>
      <sheetName val="2-13"/>
      <sheetName val="3-13"/>
      <sheetName val="4-13"/>
      <sheetName val="5-13"/>
      <sheetName val="6-13"/>
      <sheetName val="7-13"/>
      <sheetName val="8-13"/>
      <sheetName val="9-13"/>
      <sheetName val="2010"/>
      <sheetName val="2011"/>
      <sheetName val="Consolidated P&amp;L Pres"/>
      <sheetName val="Dec 2013 LTM"/>
      <sheetName val="Specialty Graphs"/>
      <sheetName val="2014 SC Sensitivity"/>
      <sheetName val="Case Tables"/>
      <sheetName val="AFC Charts"/>
      <sheetName val="AFC Cost Struct"/>
      <sheetName val="Vol Graph"/>
      <sheetName val="Ancillary busi."/>
      <sheetName val="SC Summary"/>
      <sheetName val="SC Micron - Down1"/>
      <sheetName val="Pricing - Down3"/>
      <sheetName val="SC - Down3"/>
      <sheetName val="AP1 COGS Breakdown"/>
      <sheetName val="Product Build-up"/>
      <sheetName val="5-yr Corporate"/>
      <sheetName val="Updated Shares"/>
      <sheetName val="Lender TxSum"/>
      <sheetName val="Portfolio Review"/>
      <sheetName val="ATK Pricing"/>
      <sheetName val="AP1 by Program"/>
      <sheetName val="TRADING"/>
      <sheetName val="Make_Selections_Here"/>
      <sheetName val="PivotTable"/>
      <sheetName val="Print_Controls"/>
      <sheetName val="Trans_Inputs"/>
      <sheetName val="Golf_Teams_as_of_080803"/>
      <sheetName val="Shares_Outstanding"/>
      <sheetName val="DCF_10"/>
      <sheetName val="Op_Cases"/>
      <sheetName val="COMPS5"/>
      <sheetName val="Schedule Timebase"/>
      <sheetName val="VP Timeline"/>
      <sheetName val="Pantries"/>
      <sheetName val="Pantries Adj"/>
      <sheetName val="03 Rates"/>
      <sheetName val="2pk"/>
      <sheetName val="02 Rates"/>
      <sheetName val="AAPL"/>
      <sheetName val="merger"/>
      <sheetName val="Best Practices"/>
      <sheetName val="Highly Compensated"/>
      <sheetName val="Quality of Earnings"/>
      <sheetName val="Adjustment sch. 1"/>
      <sheetName val="Adjustment sch. 2"/>
      <sheetName val="Summary of Management Adj"/>
      <sheetName val="Legal and Broker Fees for Recap"/>
      <sheetName val="Legal Fees for CARB"/>
      <sheetName val="Accounting Fees Rudd&amp;Co."/>
      <sheetName val="Discounts and Rebates"/>
      <sheetName val="Adj Income Stmt #1"/>
      <sheetName val="Adj Income Stmt #2"/>
      <sheetName val="Debt-Like"/>
      <sheetName val="Financial Statements ----&gt;"/>
      <sheetName val="IS - Monthly"/>
      <sheetName val="BS - Monthly"/>
      <sheetName val="Audit Rec------- &gt;"/>
      <sheetName val="Consolidating IS and Audit Rec"/>
      <sheetName val="Consolidating BS and Audit Rec"/>
      <sheetName val="TB Detail - P&amp;L"/>
      <sheetName val="Operating Exp (2)"/>
      <sheetName val="Gross-Net Revenue"/>
      <sheetName val="Supplier -Revenue &amp;GP"/>
      <sheetName val="Supplier Revenue &amp; GP2"/>
      <sheetName val="Revenue by Customer"/>
      <sheetName val="Revenue by Product"/>
      <sheetName val="Prof fees"/>
      <sheetName val="Gross to Net Revenue Adj"/>
      <sheetName val="Customer or Product-Revenue &amp;GP"/>
      <sheetName val="COGS2"/>
      <sheetName val="Combined Compensation"/>
      <sheetName val="Highly Comp"/>
      <sheetName val="Seasonality"/>
      <sheetName val="Seasonality 2"/>
      <sheetName val="Stand-alone costs"/>
      <sheetName val="TB Detail - BS"/>
      <sheetName val="Lead AR Table"/>
      <sheetName val="Cash Proof- Revenue1"/>
      <sheetName val="Cash Proof-Revenue2"/>
      <sheetName val="Cash Proof-Disbursements1"/>
      <sheetName val="Cash Proof-Disbursements2"/>
      <sheetName val="AR Allowance Rollforward"/>
      <sheetName val="Accruals checklist"/>
      <sheetName val="Other IS tabs --&gt;"/>
      <sheetName val="Sales Price-Volume (Exhibit)"/>
      <sheetName val="Sales Price-Volume (Rpt)"/>
      <sheetName val="Key Metrics (Salary)"/>
      <sheetName val="Other BS tabs --&gt;"/>
      <sheetName val="941Rec"/>
      <sheetName val="CORPINC"/>
      <sheetName val="CORPINC w New Bus."/>
      <sheetName val="CORPINC wo HPR"/>
      <sheetName val="CORPINC Actual to 12-98"/>
      <sheetName val="CORPINC  Frank"/>
      <sheetName val="CORPINC (3)"/>
      <sheetName val="MthlyBudget Inc Stmts"/>
      <sheetName val="MthlyBudget Inc Stmts (2)"/>
      <sheetName val="Capex 2nd Run"/>
      <sheetName val="Capex 1st Run"/>
      <sheetName val="TLMKTG Inc Stmt"/>
      <sheetName val="Prod Inc Stmt"/>
      <sheetName val="ISG Inc Stmt"/>
      <sheetName val="TLMKTG Inc Orig"/>
      <sheetName val="TLMKTG (2)"/>
      <sheetName val="TLSV Revenue"/>
      <sheetName val="TLSV Direct"/>
      <sheetName val="TLSV Indirect"/>
      <sheetName val="Telcom Expense"/>
      <sheetName val="ISG_A Values"/>
      <sheetName val="M. Fried ISG Exp &amp; Cap Budget2"/>
      <sheetName val="Tlmk All Programs - Total OH"/>
      <sheetName val="TLSV Headcount"/>
      <sheetName val="M. Fried ISG Exp &amp; Cap Budget"/>
      <sheetName val="M. Fried ISG Exp &amp; Cap Budg (2)"/>
      <sheetName val="M. Fried ISG Capex"/>
      <sheetName val="M. Fried ISG &amp; Cap Budget"/>
      <sheetName val="Fried Revenue"/>
      <sheetName val="Fried Expense"/>
      <sheetName val="ISG Revenue M. Fried"/>
      <sheetName val="ISG Revenue GM"/>
      <sheetName val="Fried Hours"/>
      <sheetName val="Prod Rev GM"/>
      <sheetName val="Prod Rev ED B"/>
      <sheetName val="Prod REV TO LABOR %"/>
      <sheetName val="Prod Labor no FF"/>
      <sheetName val="Prod Labor no FF (2)"/>
      <sheetName val="Prod REV TO LABOR % (2)"/>
      <sheetName val="Prod Dept OH"/>
      <sheetName val="Addt'l Assumptions Prod"/>
      <sheetName val="Production Direct"/>
      <sheetName val="2011-2015 Monthly IS"/>
      <sheetName val="&gt;&gt; Model Cover"/>
      <sheetName val="Cons Sum"/>
      <sheetName val="Prod Sum"/>
      <sheetName val="Capacity Output"/>
      <sheetName val="AN Output"/>
      <sheetName val="Mel Output"/>
      <sheetName val="Acid Output"/>
      <sheetName val="Urea Output"/>
      <sheetName val="2011-2020 P&amp;L"/>
      <sheetName val="Opex Output"/>
      <sheetName val="Production Output"/>
      <sheetName val="&gt;&gt; Model"/>
      <sheetName val="Capacity Assumptions"/>
      <sheetName val="AN Forecast"/>
      <sheetName val="Mel Forecast"/>
      <sheetName val="Acid Forecast"/>
      <sheetName val="Urea Forecast"/>
      <sheetName val="Opex Forecast"/>
      <sheetName val="Consolidated Forecast"/>
      <sheetName val="TA Options"/>
      <sheetName val="Revised Mnfg Costs"/>
      <sheetName val="Working for Revised Mnfg costs"/>
      <sheetName val="&gt;&gt; Output"/>
      <sheetName val="Steam"/>
      <sheetName val="Melamine"/>
      <sheetName val="IBIS"/>
      <sheetName val="&gt;&gt; Fin Summary"/>
      <sheetName val="Fin Sum"/>
      <sheetName val="Adj Product Sum"/>
      <sheetName val="Unadj Product Sum"/>
      <sheetName val="ANOut"/>
      <sheetName val="MelOut"/>
      <sheetName val="AcidOut"/>
      <sheetName val="SG&amp;AOut"/>
      <sheetName val="PRM %"/>
      <sheetName val="&gt;&gt; Monthly Financials"/>
      <sheetName val="AN"/>
      <sheetName val="Mel"/>
      <sheetName val="Acid"/>
      <sheetName val="Urea"/>
      <sheetName val="ParkSite"/>
      <sheetName val="&gt;&gt; Key Requests"/>
      <sheetName val="Teaser Financials"/>
      <sheetName val="May BS"/>
      <sheetName val="1.b. PL"/>
      <sheetName val="1.e ParkSite"/>
      <sheetName val="1.e Steam"/>
      <sheetName val="1.e Reval"/>
      <sheetName val="1.e ADCVD"/>
      <sheetName val="1.e IBIS"/>
      <sheetName val="1.c Hist. Capacity"/>
      <sheetName val="1.c Util"/>
      <sheetName val="&gt;&gt; Metrics"/>
      <sheetName val="Capacity Assumptions MT"/>
      <sheetName val="Prod Sum MT"/>
      <sheetName val="Money Charts MT"/>
      <sheetName val="Historical Product Sum MT"/>
      <sheetName val="Forecasted Product Sum MT"/>
      <sheetName val="AN IBIS MT"/>
      <sheetName val="Mel IBIS MT"/>
      <sheetName val="Acid IBIS MT"/>
      <sheetName val="Urea IBIS MT"/>
      <sheetName val="Forecast Bridges MT"/>
      <sheetName val="&gt;&gt; Data Pack"/>
      <sheetName val="NEW Hist Adj Bridges"/>
      <sheetName val="IBIS Savings"/>
      <sheetName val="Money Charts"/>
      <sheetName val="Historical Product Sum"/>
      <sheetName val="Forecasted Product Sum"/>
      <sheetName val="AN IBIS"/>
      <sheetName val="Mel IBIS"/>
      <sheetName val="Acid IBIS"/>
      <sheetName val="Urea IBIS"/>
      <sheetName val="Forecast Bridges"/>
      <sheetName val="Hist Adj Bridges"/>
      <sheetName val="TANorm"/>
      <sheetName val="HCN"/>
      <sheetName val="Hist. Capacity"/>
      <sheetName val="IT Cost Detail"/>
      <sheetName val="Hist Prod Costs"/>
      <sheetName val="BS May 2015"/>
      <sheetName val="Transition Bonus"/>
      <sheetName val="Overhead Out"/>
      <sheetName val="Corp Sum"/>
      <sheetName val="Corp Sum - Addbacks"/>
      <sheetName val="FX Monthly"/>
      <sheetName val="Isaac"/>
      <sheetName val="TA Sched"/>
      <sheetName val="SG&amp;A"/>
      <sheetName val="Mel Avg"/>
      <sheetName val="Mel(Analysis)"/>
      <sheetName val="FXMel"/>
      <sheetName val="Mel Inven Norm"/>
      <sheetName val="Mel Mech Sum"/>
      <sheetName val="Mel Mech 2013"/>
      <sheetName val="Mel Inventory"/>
      <sheetName val="Mel Prod Cost"/>
      <sheetName val="Mel Revised Split"/>
      <sheetName val="&gt;&gt; Other"/>
      <sheetName val="HCN Comparison"/>
      <sheetName val="OldManIsaac"/>
      <sheetName val="AN - HCN"/>
      <sheetName val="Add-backs (Old)"/>
      <sheetName val="Mel Sum (Old)"/>
      <sheetName val="Mel Sum (Old2)"/>
      <sheetName val="Bridges (Old)"/>
      <sheetName val="Bridges (Old2)"/>
      <sheetName val="Corp (Old)"/>
      <sheetName val="Summary (Old)"/>
      <sheetName val="IBIS (Old)"/>
      <sheetName val="Unadj Bridges"/>
      <sheetName val="MacabacusCustomFormats"/>
      <sheetName val="HIG vs. Mgmt Case Old"/>
      <sheetName val="Assumptions Summary"/>
      <sheetName val="Per Ton Metrics"/>
      <sheetName val="Debt Schedule"/>
      <sheetName val="Canada Region"/>
      <sheetName val="BS Adj."/>
      <sheetName val="Revenue Build"/>
      <sheetName val="Regional Summary - New"/>
      <sheetName val="Assumptions Summary New"/>
      <sheetName val="Cost Savings Output"/>
      <sheetName val="Adj EBITDA Sched"/>
      <sheetName val="Cost Savings"/>
      <sheetName val="Revolver Analysis"/>
      <sheetName val="HIG vs. Mgmt Case"/>
      <sheetName val="Organic vs. Acqui"/>
      <sheetName val="Cost Savings Old"/>
      <sheetName val="Organic vs. Acqui Raw"/>
      <sheetName val="Cost Savings (3)"/>
      <sheetName val="Deal Assumptions"/>
      <sheetName val="Asset Detail"/>
      <sheetName val="Regional Summary IC"/>
      <sheetName val="Monthly Detail"/>
      <sheetName val="IC Output New"/>
      <sheetName val="Appendix B &gt;&gt;"/>
      <sheetName val="Appendix B"/>
      <sheetName val="U.S. Region"/>
      <sheetName val="Western"/>
      <sheetName val="Midwest"/>
      <sheetName val="Northeast"/>
      <sheetName val="Michigan"/>
      <sheetName val="Michigan (3)"/>
      <sheetName val="Northeast (3)"/>
      <sheetName val="Midwest (3)"/>
      <sheetName val="Western (3)"/>
      <sheetName val="U.S. Region (3)"/>
      <sheetName val="Canada (3)"/>
      <sheetName val="Acquisitions (3)"/>
      <sheetName val="Consolidated (3)"/>
      <sheetName val="Appendix A &gt;&gt;"/>
      <sheetName val="Appendix A"/>
      <sheetName val="IS - Q"/>
      <sheetName val="BS - Q"/>
      <sheetName val="CF - Q"/>
      <sheetName val="Debt Schedule - Q"/>
      <sheetName val="Capex - Q"/>
      <sheetName val="Taxes - Q"/>
      <sheetName val="Working Capital - Q"/>
      <sheetName val="Asset Detail - Q"/>
      <sheetName val="Regional Summary"/>
      <sheetName val="Capex -Q New"/>
      <sheetName val="06302012 Balance Sheet"/>
      <sheetName val="US - Asset Basis Step-Up"/>
      <sheetName val="CA - Asset Basis Step-Up"/>
      <sheetName val="U.S. Region Mgmt"/>
      <sheetName val="Canada Region Mgmt"/>
      <sheetName val="Regional Summary (2)"/>
      <sheetName val="HIG vs. Mgmt Case IC Deck"/>
      <sheetName val="IC Output"/>
      <sheetName val="BS Adj. IC Deck"/>
      <sheetName val="BS Adj. IC Deck New"/>
      <sheetName val="Returns IC"/>
      <sheetName val="S&amp;U IC"/>
      <sheetName val="Data £"/>
      <sheetName val="Data $"/>
      <sheetName val="Month - £"/>
      <sheetName val="Q4 QTD - £"/>
      <sheetName val="2003 YTD - £"/>
      <sheetName val="Month - USD"/>
      <sheetName val="Q3 QTD - USD"/>
      <sheetName val="2003 YTD - USD"/>
      <sheetName val="Sales Analysis - new"/>
      <sheetName val="Metrics"/>
      <sheetName val="Debtors "/>
      <sheetName val="DailyJournal"/>
      <sheetName val="Feb 13"/>
      <sheetName val="Jan 13"/>
      <sheetName val="Dec 12"/>
      <sheetName val="EURO Mark to Market"/>
      <sheetName val="Mar 13"/>
      <sheetName val="Apr 13"/>
      <sheetName val="May 13"/>
      <sheetName val="Sept 13"/>
      <sheetName val="August 13"/>
      <sheetName val="July 13"/>
      <sheetName val="June 13"/>
      <sheetName val="Current (2)"/>
      <sheetName val="Oct 13"/>
      <sheetName val="Nov 13"/>
      <sheetName val="OIBA-Table"/>
      <sheetName val="Product-EI_jan"/>
      <sheetName val="EIQ1bookings"/>
      <sheetName val="Byproduct_Q1"/>
      <sheetName val="P&amp;L_data"/>
      <sheetName val="1-P&amp;L"/>
      <sheetName val="2 - LOB(month)"/>
      <sheetName val="2 - LOB(YTD)"/>
      <sheetName val="3 - Product"/>
      <sheetName val="GB_byProduct"/>
      <sheetName val="Rev_byProduct"/>
      <sheetName val="Trans_byProduct"/>
      <sheetName val="Air"/>
      <sheetName val="Forecast-P&amp;L"/>
      <sheetName val="Forecast - LOB "/>
      <sheetName val="Forecast - Product "/>
      <sheetName val="Q1GB"/>
      <sheetName val="TA_Proforma P&amp;L"/>
      <sheetName val="Water fall"/>
      <sheetName val="Water fall YTD"/>
      <sheetName val="NewDCF"/>
      <sheetName val="NewMatrix"/>
      <sheetName val="EVs - Current"/>
      <sheetName val="USA Capitalization"/>
      <sheetName val="Options &amp; Warrants"/>
      <sheetName val="USA Financials"/>
      <sheetName val="Accretion-Dilution"/>
      <sheetName val="DMR"/>
      <sheetName val="Comp Financials"/>
      <sheetName val="Comps Historical"/>
      <sheetName val="Components of Return"/>
      <sheetName val="Financial Summary 2"/>
      <sheetName val="Options Schedule"/>
      <sheetName val="Deltek Data"/>
      <sheetName val="2001 2002 Contracts"/>
      <sheetName val="Current Run Rate"/>
      <sheetName val="Quarterly Summary"/>
      <sheetName val="Bid Performance"/>
      <sheetName val="Rev &amp; Profit by Sector"/>
      <sheetName val="New Business"/>
      <sheetName val="Segment Backlog"/>
      <sheetName val="Projection Build-Up"/>
      <sheetName val="Capture Record"/>
      <sheetName val="FYOO Program Breakdown"/>
      <sheetName val="Annual Increase"/>
      <sheetName val="100"/>
      <sheetName val="105"/>
      <sheetName val="110"/>
      <sheetName val="115"/>
      <sheetName val="116"/>
      <sheetName val="120"/>
      <sheetName val="125"/>
      <sheetName val="130"/>
      <sheetName val="140"/>
      <sheetName val="145"/>
      <sheetName val="175"/>
      <sheetName val="176"/>
      <sheetName val="185"/>
      <sheetName val="190"/>
      <sheetName val="199"/>
      <sheetName val="315"/>
      <sheetName val="316"/>
      <sheetName val="320"/>
      <sheetName val="325"/>
      <sheetName val="326"/>
      <sheetName val="330"/>
      <sheetName val="345"/>
      <sheetName val="346"/>
      <sheetName val="365"/>
      <sheetName val="385"/>
      <sheetName val="386"/>
      <sheetName val="OH CALC"/>
      <sheetName val="AP1 Price Matrix"/>
      <sheetName val="AP1 PROD CALC"/>
      <sheetName val="Allocations"/>
      <sheetName val="Dept Summary"/>
      <sheetName val="Values"/>
      <sheetName val="RevBUMonth"/>
      <sheetName val="RevBUTrendBud"/>
      <sheetName val="RevBUTrendFcst"/>
      <sheetName val="RevPOSMonth"/>
      <sheetName val="RevPOSTrendBud"/>
      <sheetName val="RevPOSTrendFcst"/>
      <sheetName val="Months"/>
      <sheetName val="POWER5"/>
      <sheetName val="Sales - Report First"/>
      <sheetName val="Price Volume"/>
      <sheetName val="Colour Hierarchy"/>
      <sheetName val="SortingSheet"/>
      <sheetName val="11-30-11 BS CONSOLIDATED"/>
      <sheetName val="11-30-11 BS CONSLIDATING SCHED"/>
      <sheetName val="11-30-11 BS HIG"/>
      <sheetName val="11-30-11 BS CCC"/>
      <sheetName val="11-30-11 Trial Balance (2)"/>
      <sheetName val="11-30-11 Trial Balance"/>
      <sheetName val="Classifications"/>
      <sheetName val="balance sheet system"/>
      <sheetName val="BALANCE SHEET_CCC"/>
      <sheetName val="Route 1"/>
      <sheetName val="All Routes"/>
      <sheetName val="Route 2"/>
      <sheetName val="Route 3"/>
      <sheetName val="Route 4"/>
      <sheetName val="Route 5"/>
      <sheetName val="Route 6"/>
      <sheetName val="Route 7"/>
      <sheetName val="Revenue By Business Line"/>
      <sheetName val="New Client Report"/>
      <sheetName val="Top 10 Clients"/>
      <sheetName val="Netcare Revenue"/>
      <sheetName val="Headcount Analysis"/>
      <sheetName val="Operating"/>
      <sheetName val="DCF Stats"/>
      <sheetName val="MainPrint Code"/>
      <sheetName val="AdditionalPrint Code"/>
      <sheetName val="Comps Code"/>
      <sheetName val="CH - Year Group by Cust Type"/>
      <sheetName val="CH - Year Group"/>
      <sheetName val="Avg Monthly Revenue"/>
      <sheetName val="Customer # of Products"/>
      <sheetName val="Same Store Sales by type"/>
      <sheetName val="Same Store Sales"/>
      <sheetName val="Product Type Chart"/>
      <sheetName val="Customer Profile Chart"/>
      <sheetName val="New Customer Profile Chart"/>
      <sheetName val="Products Chart"/>
      <sheetName val="Customer Growth Chart"/>
      <sheetName val="Top 20 Customers"/>
      <sheetName val="Additional Calculations"/>
      <sheetName val="Assumptions.Setup"/>
      <sheetName val="Formated Client Loss"/>
      <sheetName val="Client Loss"/>
      <sheetName val="Revenue by Client"/>
      <sheetName val="Original Data"/>
      <sheetName val="Revenue by Client and Product"/>
      <sheetName val="Raw Data Sales by Client.Item"/>
      <sheetName val="DCF Summ"/>
      <sheetName val="Sale Leaseback"/>
      <sheetName val="Debt to Opening BS"/>
      <sheetName val="Marsh"/>
      <sheetName val="Village Pantry"/>
      <sheetName val="Marsh By Store"/>
      <sheetName val="VP by Store"/>
      <sheetName val="Trial Balance detail"/>
      <sheetName val="Gross Revenue"/>
      <sheetName val="Customer or Product-Revenue (2"/>
      <sheetName val="TV Travel Group"/>
      <sheetName val="Inc State"/>
      <sheetName val="Capex2"/>
      <sheetName val="BalSheetFL"/>
      <sheetName val="CashFlowFL"/>
      <sheetName val="BalSheet"/>
      <sheetName val="BS Assumptions"/>
      <sheetName val="P&amp;L Forecast"/>
      <sheetName val="CAPEX-Bank"/>
      <sheetName val="CAPEX-Bank USE THIS ONE"/>
      <sheetName val="CAPEX-Board"/>
      <sheetName val="CAPEX-2000"/>
      <sheetName val="Borrowing Base"/>
      <sheetName val="1998 IS"/>
      <sheetName val="Restructure"/>
      <sheetName val="Dick's"/>
      <sheetName val="Cap Lease Description"/>
      <sheetName val="Depreciation-2000"/>
      <sheetName val="Future Revenue"/>
      <sheetName val="1999 Inc Stmt"/>
      <sheetName val="2000 Inc Stmt"/>
      <sheetName val="2001 Inc Stmt"/>
      <sheetName val="2002 Inc Stmt"/>
      <sheetName val="QUERIES"/>
      <sheetName val="OS1"/>
      <sheetName val="OS2"/>
      <sheetName val="Miscellaneous"/>
      <sheetName val="Instruments"/>
      <sheetName val="GSA"/>
      <sheetName val="Cus_Sup"/>
      <sheetName val="Eng. Svc."/>
      <sheetName val="Warranty"/>
      <sheetName val="Ship_to_Default"/>
      <sheetName val="MonthEndMacro"/>
      <sheetName val="SaveNameMacro"/>
      <sheetName val="Web Development Compensation"/>
      <sheetName val="LTM Margin Analysis"/>
      <sheetName val="Customer Mix"/>
      <sheetName val="Lead Inventory Table"/>
      <sheetName val="Fixed Assets New"/>
      <sheetName val="INQ Shareholders"/>
      <sheetName val="CWST"/>
      <sheetName val="ConsolIS"/>
      <sheetName val="Acq_IS"/>
      <sheetName val="Lg-Cap &amp; Int'l"/>
      <sheetName val="TransAssumptions"/>
      <sheetName val="PURCHAS1"/>
      <sheetName val="TEST"/>
      <sheetName val="KENLBOPK"/>
      <sheetName val="Humminbird IS"/>
      <sheetName val="Gen Ass"/>
      <sheetName val="KPI"/>
      <sheetName val="FY13 BS"/>
      <sheetName val="TTM14 BS"/>
      <sheetName val="FY13 IS"/>
      <sheetName val="TTM14 IS"/>
      <sheetName val="Adj'ingIS-M"/>
      <sheetName val="Adj'edIS-M"/>
      <sheetName val="Rec"/>
      <sheetName val="TgtTB"/>
      <sheetName val="NORM EARNINGS"/>
      <sheetName val="TgtIS"/>
      <sheetName val="DL"/>
      <sheetName val="IS by dept"/>
      <sheetName val="Adj'ingIS"/>
      <sheetName val="Adj'edIS"/>
      <sheetName val="Rev."/>
      <sheetName val="Rev.-M"/>
      <sheetName val="Rev.-Cust."/>
      <sheetName val="COS"/>
      <sheetName val="GP"/>
      <sheetName val="GM-M"/>
      <sheetName val="S,G&amp;A"/>
      <sheetName val="Oth.Inc."/>
      <sheetName val="MgmtComp"/>
      <sheetName val="Dept"/>
      <sheetName val="Revenue &amp; GM"/>
      <sheetName val="Inventory Costing"/>
      <sheetName val="BS-M"/>
      <sheetName val="Agings"/>
      <sheetName val="CashProof"/>
      <sheetName val="ARAging"/>
      <sheetName val="Inv."/>
      <sheetName val="InvAging"/>
      <sheetName val="PPE"/>
      <sheetName val="APAging"/>
      <sheetName val="LTLiab"/>
      <sheetName val="Monthly P&amp;L - FY11"/>
      <sheetName val="Monthly P&amp;L - FY12"/>
      <sheetName val="Monthly P&amp;L - TTM"/>
      <sheetName val="Monthly BS - FY11"/>
      <sheetName val="Monthly BS - FY12"/>
      <sheetName val="Monthly BS - TTM"/>
      <sheetName val="GT_Custom"/>
      <sheetName val="BatchLotMap"/>
      <sheetName val="Program Cycle Times"/>
      <sheetName val="IRRs"/>
      <sheetName val="deprec"/>
      <sheetName val="paydown"/>
      <sheetName val="Frye-Techni"/>
      <sheetName val="Frye"/>
      <sheetName val="Techni"/>
      <sheetName val="Base Sens."/>
      <sheetName val="hist unit"/>
      <sheetName val="Top Ten"/>
      <sheetName val="Hist Trends"/>
      <sheetName val="Techni WC"/>
      <sheetName val="Frye WC"/>
      <sheetName val="PriceUnit"/>
      <sheetName val="Change Log"/>
      <sheetName val="Generator"/>
      <sheetName val="IndvCos"/>
      <sheetName val="Trxn Summary"/>
      <sheetName val="IS (Annual)"/>
      <sheetName val="BS (Annual)"/>
      <sheetName val="CFS (Annual)"/>
      <sheetName val="Debt (Annual)"/>
      <sheetName val="WC (Annual)"/>
      <sheetName val="Credit Statistics"/>
      <sheetName val="Quarterly&gt;&gt;"/>
      <sheetName val="Assumption Detail&gt;&gt;"/>
      <sheetName val="Comparison_Bank"/>
      <sheetName val="Comparison_Base"/>
      <sheetName val="Segment Build (Financials)"/>
      <sheetName val="Product Build"/>
      <sheetName val="Unit Build"/>
      <sheetName val="International Build"/>
      <sheetName val="Penetration Analysis"/>
      <sheetName val="Market &amp; Penetration"/>
      <sheetName val="Cost Saving Output"/>
      <sheetName val="Returns Output_Old"/>
      <sheetName val="Fraser's Build_NY"/>
      <sheetName val="Graveyard&gt;&gt;&gt;"/>
      <sheetName val=" Bridge"/>
      <sheetName val="Downside"/>
      <sheetName val="Segment Build (Downside)"/>
      <sheetName val="Output2"/>
      <sheetName val="Output For Deck"/>
      <sheetName val="Fraser's Build_SC"/>
      <sheetName val="Hardware Rev and Contr (Supp)"/>
      <sheetName val="Cim backup"/>
      <sheetName val="Unit and ARPU Build (MP)"/>
      <sheetName val="Unit Build (MP)"/>
      <sheetName val="Fraser's Build (Supp)"/>
      <sheetName val="RJ Drivers"/>
      <sheetName val="Returns Output_New"/>
      <sheetName val="Trxn Summary Deck Output"/>
      <sheetName val="Standalone Costs Analysis"/>
      <sheetName val="Run Rate Analysis"/>
      <sheetName val="Run Rate Units"/>
      <sheetName val="International Detail"/>
      <sheetName val="Other Revenue Detail"/>
      <sheetName val="PF Cost Structure"/>
      <sheetName val="A&amp;M Cost Savings_Banks"/>
      <sheetName val="A&amp;M Cost Savings_Base"/>
      <sheetName val="2013 Quarterly Financials"/>
      <sheetName val="Upside Analyses&gt;&gt;"/>
      <sheetName val="CS Pipeline Analysis"/>
      <sheetName val="Jakafi MF Sole Supplier Analyis"/>
      <sheetName val="Jakafi PV Upside Analysis"/>
      <sheetName val="Files from Management&gt;&gt;"/>
      <sheetName val="Management Case - Output"/>
      <sheetName val="Product Build-up Models&gt;&gt;"/>
      <sheetName val="Revenue Assumptions - JAK"/>
      <sheetName val="Revenue Calculations - JAK"/>
      <sheetName val="Revenue Assumptions - HIV"/>
      <sheetName val="Revenue Calculations - HIV"/>
      <sheetName val="Revenue Assumptions - Kep"/>
      <sheetName val="Revenue Calculations - Kep"/>
      <sheetName val="Revenue Assumptions - Sof"/>
      <sheetName val="Revenue Calculations - Sof"/>
      <sheetName val="AFC Cost Structure Analysis&gt;&gt;"/>
      <sheetName val="Comp Analysis&gt;&gt;"/>
      <sheetName val="AMPAC Executive Comp Analysis"/>
      <sheetName val="Balance Sheet Pro Forma"/>
      <sheetName val="Restricted units"/>
      <sheetName val="Call Value"/>
      <sheetName val="Vesting Sched"/>
      <sheetName val="Option price summary"/>
      <sheetName val="Pivot by Expe SEC &amp; CC"/>
      <sheetName val="VP Rollup"/>
      <sheetName val="Business Unit X Axis"/>
      <sheetName val="Business Unit Y Axis"/>
      <sheetName val="Consol SEC"/>
      <sheetName val="FiscalCalendarVar"/>
      <sheetName val="CCList"/>
      <sheetName val="Raw Data"/>
      <sheetName val="TS Infra Costs"/>
      <sheetName val="Expe Infra Costs"/>
      <sheetName val="Pivot by SEC"/>
      <sheetName val="Summary Roll"/>
      <sheetName val="Detail Shares OS Roll"/>
      <sheetName val="All Warrants"/>
      <sheetName val="Warrants OS at Spin"/>
      <sheetName val="EXPEZ Warrant Equiv"/>
      <sheetName val="EXPEZ Warrants OS"/>
      <sheetName val="RSU"/>
      <sheetName val="Harford-Doyle SAR"/>
      <sheetName val="Ask Jeeves "/>
      <sheetName val="Breakwell Bonus"/>
      <sheetName val="Put Potential TripAdvisor"/>
      <sheetName val="Put Potential Egencia"/>
      <sheetName val="eLong Dilution"/>
      <sheetName val="Unconverted Shares"/>
      <sheetName val="Pref Stock"/>
      <sheetName val="Historical Prices-2006"/>
      <sheetName val="Historical Prices-2005"/>
      <sheetName val="SSE"/>
      <sheetName val="BONY Recon"/>
      <sheetName val="EPS Calculation Q4 06 est for F"/>
      <sheetName val="GAAP eps"/>
      <sheetName val="Pro forma eps"/>
      <sheetName val="Transaction Model==&gt;"/>
      <sheetName val="Assumption Summary"/>
      <sheetName val="Comparison to Previous"/>
      <sheetName val="Previous Assumptions"/>
      <sheetName val="EBITDA Bridges"/>
      <sheetName val="Output&gt;&gt;&gt;"/>
      <sheetName val="RR Bridges Output"/>
      <sheetName val="RR Bridges"/>
      <sheetName val="RR Bridges (2)"/>
      <sheetName val="PF PL"/>
      <sheetName val="Acrylo"/>
      <sheetName val="Sulfuric Acid"/>
      <sheetName val="OBS"/>
      <sheetName val="PF BS"/>
      <sheetName val="PF CF"/>
      <sheetName val="Working Cap"/>
      <sheetName val="TA Depr"/>
      <sheetName val="DO NOT PRINT&gt;&gt;&gt;"/>
      <sheetName val="Control Page"/>
      <sheetName val="Transaction Triggers"/>
      <sheetName val="OLD&gt;&gt;&gt;"/>
      <sheetName val="Refi S&amp;U"/>
      <sheetName val="Q1-3 vs Q4"/>
      <sheetName val="Acrylo Detail"/>
      <sheetName val="Melamine Detail"/>
      <sheetName val="Sulfuric Acid Detail"/>
      <sheetName val="Covenant Output"/>
      <sheetName val="Summary Outputs==&gt;"/>
      <sheetName val="Summary PL"/>
      <sheetName val="Old vs New P&amp;L"/>
      <sheetName val="Summary Acrylo"/>
      <sheetName val="Summary Melamine"/>
      <sheetName val="Summary Acid"/>
      <sheetName val="Summary BS"/>
      <sheetName val="Summary CF"/>
      <sheetName val="WC Summary"/>
      <sheetName val="Turnaround"/>
      <sheetName val="TA Amort"/>
      <sheetName val="ProFormaBS"/>
      <sheetName val="ISDETAIL"/>
      <sheetName val="DebtSchedule"/>
      <sheetName val="Assume"/>
      <sheetName val="DONT PRINT - DCF"/>
      <sheetName val="DONT PRINT - MEMO PROJECTIONS"/>
      <sheetName val="DONT PRINT- MEMO HISTORIC"/>
      <sheetName val="DONT PRINT CHART"/>
      <sheetName val="Mem Hist IS"/>
      <sheetName val="Mem Hist MD&amp;A"/>
      <sheetName val="Mem Hist BS"/>
      <sheetName val="Hist-IS"/>
      <sheetName val="Hist-BS"/>
      <sheetName val="Model Set-up"/>
      <sheetName val="cc698.xls"/>
      <sheetName val="1Subs"/>
      <sheetName val="2Multiples"/>
      <sheetName val="3Discount"/>
      <sheetName val="4Assets"/>
      <sheetName val="56Debt"/>
      <sheetName val="7Credit"/>
      <sheetName val="ADELPHIA"/>
      <sheetName val="CABLEMICH"/>
      <sheetName val="CABLEVIS"/>
      <sheetName val="CENTURY"/>
      <sheetName val="CHARTER"/>
      <sheetName val="COX"/>
      <sheetName val="FALCON"/>
      <sheetName val="GALAXY"/>
      <sheetName val="JONES"/>
      <sheetName val="LENFEST"/>
      <sheetName val="MARCUS"/>
      <sheetName val="UMG"/>
      <sheetName val="OLYMPUS"/>
      <sheetName val="RIFKIN"/>
      <sheetName val="TCA"/>
      <sheetName val="TCI"/>
      <sheetName val="TWX"/>
      <sheetName val="STOCK"/>
      <sheetName val="Misc.Calc"/>
      <sheetName val="MLResearch"/>
      <sheetName val="INSTRUCTIONS&amp;UPDATES"/>
      <sheetName val="PrintAll"/>
      <sheetName val="cc698"/>
      <sheetName val="Input Tab (remember to hide)"/>
      <sheetName val="Due Diligence Request list"/>
      <sheetName val="Exhibit A - revenue proof"/>
      <sheetName val="Scope of work"/>
      <sheetName val="Summary of issues"/>
      <sheetName val="Rec to FS"/>
      <sheetName val="Q of E"/>
      <sheetName val="Q of E adj."/>
      <sheetName val="Monthly KPI"/>
      <sheetName val="Rev. Monthly"/>
      <sheetName val="Revenue by channel"/>
      <sheetName val="Purchases by vendor"/>
      <sheetName val="Cash and cash equivalents"/>
      <sheetName val="Accounts receivable, net"/>
      <sheetName val="PPE, net"/>
      <sheetName val="BS OPEN"/>
      <sheetName val="OPEN"/>
      <sheetName val="Actual-Consol-Q1-2003"/>
      <sheetName val="BS-Earn Release-Q1-2003"/>
      <sheetName val=" Earn Release-Q1-2003"/>
      <sheetName val="PL Comparsion"/>
      <sheetName val="Comparatives-Conso-mth-qtd-ytd"/>
      <sheetName val="Actual-Consol-YTD-2003"/>
      <sheetName val="Actual-Consol-Mar-2003"/>
      <sheetName val="Compare-MTH  QTD &amp; YTD-TNOW"/>
      <sheetName val="Actual-TNOW"/>
      <sheetName val="Budget-TNOW"/>
      <sheetName val="2002-TNOW"/>
      <sheetName val="Comparatives-YTD-HRN"/>
      <sheetName val="Comparatives-MTH &amp; QTD-HRN"/>
      <sheetName val="Actual-HRN"/>
      <sheetName val="Budget-HRN"/>
      <sheetName val="2002-HRN"/>
      <sheetName val="Comparatives-MTD-QTD-YTD-Kirk"/>
      <sheetName val="Actual-Kirk"/>
      <sheetName val="2002-Kirk"/>
      <sheetName val="Budget-Kirk"/>
      <sheetName val="Comparatives-MTD-QTD-YTD-Acenet"/>
      <sheetName val="Actual-Acenet"/>
      <sheetName val="Budget-Acenet"/>
      <sheetName val="2002-Acenet"/>
      <sheetName val="Comparatives-MTD-QTD-YTD-Turbo"/>
      <sheetName val="Actual-Turbotrip"/>
      <sheetName val="2002-Turbotrip"/>
      <sheetName val="Elimination-budget"/>
      <sheetName val="Int Comp Elim-2002"/>
      <sheetName val="Int Comp Elim-2003"/>
      <sheetName val="Variance_Expl"/>
      <sheetName val="Aged Receivable"/>
      <sheetName val="Month Variance"/>
      <sheetName val="Month Variance - Detail"/>
      <sheetName val="QTD"/>
      <sheetName val="QTD - Detail"/>
      <sheetName val="YTD - Detail"/>
      <sheetName val="FREE-CF"/>
      <sheetName val=" Earn Release-Q1-2003-New Fmt"/>
      <sheetName val=" Earn Release-Q1-2003-Old Fmt"/>
      <sheetName val="Cons_IS_Q1-03"/>
      <sheetName val="Capital Log 09-22-08"/>
      <sheetName val="All grants"/>
      <sheetName val="SummaryP&amp;LBvsA&amp;Fcst - Trans"/>
      <sheetName val="DetailP&amp;LBvsA"/>
      <sheetName val="Expenses - Transp 83209"/>
      <sheetName val="Expenses - Transp 83210"/>
      <sheetName val="Expenses - Transp 83211"/>
      <sheetName val="Expenses - Transp 83213"/>
      <sheetName val="Pivot - Headcount"/>
      <sheetName val="Actual Expense"/>
      <sheetName val="Pivot - Expense 2"/>
      <sheetName val="Actual Revenue&amp;COGS"/>
      <sheetName val="Pivot - Revenue&amp;COGS"/>
      <sheetName val="Pivot - Expense"/>
      <sheetName val="Actual Revenue"/>
      <sheetName val="Pivot - Revenue&amp;COGS (Detail)"/>
      <sheetName val="3 Yr Revenue Analysis(old)"/>
      <sheetName val="T2 Synopsis"/>
      <sheetName val="T2vs225 100% (2)"/>
      <sheetName val="NetCost T2 Current Recon"/>
      <sheetName val="Cap Structure"/>
      <sheetName val="T2vs225 40% (2)"/>
      <sheetName val="3 Yr Expense Analysis(old)"/>
      <sheetName val="POP Anal"/>
      <sheetName val="Turn Up Summary"/>
      <sheetName val="NonConstCAPEX"/>
      <sheetName val="VA Rev"/>
      <sheetName val="Expense Analysis"/>
      <sheetName val="CoLo"/>
      <sheetName val="Resale Rev"/>
      <sheetName val="Capacity (2)"/>
      <sheetName val="ValueAdded"/>
      <sheetName val="Partner"/>
      <sheetName val="PillarData"/>
      <sheetName val="US Air GM"/>
      <sheetName val="Revenue Matrix"/>
      <sheetName val="COGSMatrix"/>
      <sheetName val="US Agency Air"/>
      <sheetName val="US FPM"/>
      <sheetName val="US Agency Car"/>
      <sheetName val="US Lic&amp;Other"/>
      <sheetName val="Dest Agency"/>
      <sheetName val="Dest Merchant"/>
      <sheetName val="Dest Lic&amp;Other"/>
      <sheetName val="UK Agency"/>
      <sheetName val="UK Ad"/>
      <sheetName val="DE Agency"/>
      <sheetName val="DE Ad"/>
      <sheetName val="CA Agency"/>
      <sheetName val="BE Merchant"/>
      <sheetName val="BE AD"/>
      <sheetName val="US Ad"/>
      <sheetName val="TS Agency"/>
      <sheetName val="TS Merchant"/>
      <sheetName val="TS Ad"/>
      <sheetName val="COGS %Pivot"/>
      <sheetName val="Marginlized Revenue"/>
      <sheetName val="ExpPivot"/>
      <sheetName val="ExpData"/>
      <sheetName val="Allocation Table"/>
      <sheetName val="RevenueQtrly"/>
      <sheetName val="COGSPivot"/>
      <sheetName val="COGSDatabase"/>
      <sheetName val="RevenueDatabase"/>
      <sheetName val="RevMonthly"/>
      <sheetName val="GMbyQuarter"/>
      <sheetName val="GMPivot"/>
      <sheetName val="GMPivot%"/>
      <sheetName val="GMDatabase"/>
      <sheetName val="PeopleCost"/>
      <sheetName val="CPH_New_Calc"/>
      <sheetName val="PillarRevenueData"/>
      <sheetName val="CY matrix"/>
      <sheetName val="Val Mtx"/>
      <sheetName val="Summary New IAC"/>
      <sheetName val="NewIAC P&amp;L"/>
      <sheetName val="Segment Detail"/>
      <sheetName val="Segment 2005byQ"/>
      <sheetName val="NewIACCap"/>
      <sheetName val="NewIACDilution"/>
      <sheetName val="NewIACSked"/>
      <sheetName val="New IACSpinOption"/>
      <sheetName val="Debt like"/>
      <sheetName val="Workers' Comp"/>
      <sheetName val="Internal P&amp;L"/>
      <sheetName val="Sales &amp; GP by Cust (Exhibit)"/>
      <sheetName val="Sales and GP By Cust (Rpt)"/>
      <sheetName val="Customer Concentratiojn"/>
      <sheetName val="Internal BS"/>
      <sheetName val="Ouput"/>
      <sheetName val="AVPA"/>
      <sheetName val="Internal Projections"/>
      <sheetName val="Target Mgmt Projections&gt;&gt;"/>
      <sheetName val="5 Year Model"/>
      <sheetName val="PA GP P&amp;L"/>
      <sheetName val="PA Disp P&amp;L"/>
      <sheetName val="Capex | Current Cash Position"/>
      <sheetName val="Summary - Dispensary"/>
      <sheetName val="Summary - Grow"/>
      <sheetName val="Summary - VI (Base)"/>
      <sheetName val="Summary - VI (Upside)"/>
      <sheetName val="Summary - VI + Rd II (Base)"/>
      <sheetName val="Summary - VI + Rd II (Upside)"/>
      <sheetName val="Summary - VI+Rd II+Rec (Upside)"/>
      <sheetName val="Val - Dispensary"/>
      <sheetName val="Val - Grow"/>
      <sheetName val="Val - VI (Base)"/>
      <sheetName val="Val - VI (Upside)"/>
      <sheetName val="Val - VI + Rd II (Base)"/>
      <sheetName val="Val - VI + Rd II (Upside)"/>
      <sheetName val="Val - VI + Rd II + Rec (Upside)"/>
      <sheetName val="Strains"/>
      <sheetName val="SPECS"/>
      <sheetName val="zcat"/>
      <sheetName val="1 reset"/>
      <sheetName val="2 reset"/>
      <sheetName val="3 reset"/>
      <sheetName val="4 reset"/>
      <sheetName val="5 reset"/>
      <sheetName val="2020"/>
      <sheetName val="zcat2"/>
      <sheetName val="A-H template"/>
      <sheetName val="AP Adjustment by Vendor"/>
      <sheetName val="Healthcare BS Adjusted"/>
      <sheetName val="Healthcare BS Original"/>
      <sheetName val="PRL"/>
      <sheetName val="SAC"/>
      <sheetName val="PAID APR96"/>
      <sheetName val="feb-cash"/>
      <sheetName val="Given to Sales Reps-Mar"/>
      <sheetName val="PAID MAR96"/>
      <sheetName val="Given to Sales Reps-Feb"/>
      <sheetName val="PAID FEB96"/>
      <sheetName val="PAID JAN96"/>
      <sheetName val="SEPT"/>
      <sheetName val="reconciling"/>
      <sheetName val="DEC-ACCRL"/>
      <sheetName val="NOV-ACCRL"/>
      <sheetName val="OCT-ACCRL"/>
      <sheetName val="JAK"/>
      <sheetName val="RAO"/>
      <sheetName val="YTD Total by Platform"/>
      <sheetName val="June Dom vs Int'l"/>
      <sheetName val="June sales-eric&amp;tom"/>
      <sheetName val="June sales-sekeres"/>
      <sheetName val="June sales (no spedi)"/>
      <sheetName val="June sales-spedi only"/>
      <sheetName val="June sales (total)"/>
      <sheetName val="June new customer sales"/>
      <sheetName val="avg price"/>
      <sheetName val="Buyers Buyside M&amp;A Database"/>
      <sheetName val="Crib Sheet"/>
      <sheetName val="CIQ_ChartParameters"/>
      <sheetName val="Segment Summary"/>
      <sheetName val="Valuation Summary Chart"/>
      <sheetName val="IT Service Trend"/>
      <sheetName val="IT Service Trend (EBITDA)"/>
      <sheetName val="Public Comps"/>
      <sheetName val="IT Services Only"/>
      <sheetName val="Public Comps GM Charts"/>
      <sheetName val="Relevant Transaction Analysis"/>
      <sheetName val="Company Benchmarking"/>
      <sheetName val="Mooreland IT Services INdex"/>
      <sheetName val="Other INdex"/>
      <sheetName val="1yr Data"/>
      <sheetName val="Trend Line Chart"/>
      <sheetName val="Data&gt;&gt;"/>
      <sheetName val="Company Index"/>
      <sheetName val="Screen output"/>
      <sheetName val="Screen criteria"/>
      <sheetName val="Archive&gt;&gt;"/>
      <sheetName val="All Tech Dollars"/>
      <sheetName val="Valuation Control"/>
      <sheetName val="Public Comps - Input"/>
      <sheetName val="Public Comps - Output"/>
      <sheetName val="M&amp;A Comps"/>
      <sheetName val="Valuation Summary Table"/>
      <sheetName val="Benchm."/>
      <sheetName val="Multiple Compression"/>
      <sheetName val="PeerGroupM&amp;A"/>
      <sheetName val="Stock Chart"/>
      <sheetName val="Peer Group Research"/>
      <sheetName val="Public Comps - Summary"/>
      <sheetName val="X-Axis"/>
      <sheetName val="DCF (Management)"/>
      <sheetName val="WACC (Management)"/>
      <sheetName val="Financial Model (Management)"/>
      <sheetName val="DCF (Upside)"/>
      <sheetName val="WACC (Upside)"/>
      <sheetName val="Financial Model (Upside)"/>
      <sheetName val=" Private Placement "/>
      <sheetName val="PP Deal Count"/>
      <sheetName val="C.O.S.S."/>
      <sheetName val="PAUL ROTELLA"/>
      <sheetName val=" Ad Sales  exp"/>
      <sheetName val="Developer rev 99"/>
      <sheetName val="corp. exp"/>
      <sheetName val="Bus Dev"/>
      <sheetName val="Hist"/>
      <sheetName val="Three Month Detail"/>
      <sheetName val="New Units"/>
      <sheetName val="Narrative - Past Due Accounts"/>
      <sheetName val="Existing 02-22-01"/>
      <sheetName val="New Sales 02-22-01"/>
      <sheetName val="Dump"/>
      <sheetName val="Don't Print"/>
      <sheetName val="Yr to Yr Comparison Summary"/>
      <sheetName val="OON Net (Completion) 2009"/>
      <sheetName val="FebWeek4"/>
      <sheetName val="Mil"/>
      <sheetName val="96"/>
      <sheetName val="Detailed Monthly"/>
      <sheetName val="Drop downs"/>
      <sheetName val="SCHEDULES"/>
      <sheetName val="11-08 SCHEDULES"/>
      <sheetName val="Template Setup"/>
      <sheetName val="Cash Flow - Deere"/>
      <sheetName val="Drop Down List"/>
      <sheetName val="Key - Do Not Use"/>
      <sheetName val="0012SSA"/>
      <sheetName val="List Values"/>
      <sheetName val="CF Calcs"/>
      <sheetName val="Benefit Definitions"/>
      <sheetName val="Labor Rates"/>
      <sheetName val="DropDown"/>
      <sheetName val="Validation Lists"/>
      <sheetName val="CapMap"/>
      <sheetName val="99Form"/>
      <sheetName val="98Form"/>
      <sheetName val="NUMMI Working Day Calender"/>
      <sheetName val="SideBySide"/>
      <sheetName val="AccountingDetail"/>
      <sheetName val="ContribDetail"/>
      <sheetName val="QuarterlyDetail"/>
      <sheetName val="STable"/>
      <sheetName val="3way"/>
      <sheetName val="WORKD"/>
      <sheetName val="VVVa"/>
      <sheetName val="E"/>
      <sheetName val="D"/>
      <sheetName val="H"/>
      <sheetName val="F"/>
      <sheetName val="G"/>
      <sheetName val="J"/>
      <sheetName val="Gross Margin Displayed"/>
      <sheetName val="I"/>
      <sheetName val="anaa"/>
      <sheetName val="N"/>
      <sheetName val="O"/>
      <sheetName val="P"/>
      <sheetName val="U"/>
      <sheetName val="V"/>
      <sheetName val="W"/>
      <sheetName val="Z"/>
      <sheetName val="AD"/>
      <sheetName val="AF"/>
      <sheetName val="AG"/>
      <sheetName val="AI"/>
      <sheetName val="AH"/>
      <sheetName val="AK"/>
      <sheetName val="AM"/>
      <sheetName val="AT"/>
      <sheetName val="BG"/>
      <sheetName val="BH"/>
      <sheetName val="BI"/>
      <sheetName val="BJ"/>
      <sheetName val="BK"/>
      <sheetName val="BF COST"/>
      <sheetName val="SP COST"/>
      <sheetName val="EXTRAORDINARY SPENDING"/>
      <sheetName val="Ending Balances"/>
      <sheetName val="Entry"/>
      <sheetName val="LIFO &amp; LCM"/>
      <sheetName val="Market Prices"/>
      <sheetName val="Scrap Prices"/>
      <sheetName val="Flux Detail Oct"/>
      <sheetName val="Flux Detail"/>
      <sheetName val="KPI 1"/>
      <sheetName val="KPI 2"/>
      <sheetName val="CCC NBU"/>
      <sheetName val="CCC IBU"/>
      <sheetName val="CCC TOTAL"/>
      <sheetName val="CPC PAYROLL DATA"/>
      <sheetName val="CCC BP P&amp;L STMT"/>
      <sheetName val="CPC BP P&amp;L STMT"/>
      <sheetName val="Larry's Data I"/>
      <sheetName val="Larry's Data II"/>
      <sheetName val="2003-2006 SAFETY INCIDENTS"/>
      <sheetName val="Données LMU"/>
      <sheetName val="Données Euro"/>
      <sheetName val="Donn?es LMU"/>
      <sheetName val="Donn_es LMU"/>
      <sheetName val="DRopDown &amp; Past Y11"/>
      <sheetName val="EVA1"/>
      <sheetName val="contri"/>
      <sheetName val="All Accounts"/>
      <sheetName val="All Cies allocated_F10"/>
      <sheetName val="Curr"/>
      <sheetName val="b3 scope erb reworked"/>
      <sheetName val="taux RP2"/>
      <sheetName val="Format BV"/>
      <sheetName val="P&amp;Lrestatements"/>
      <sheetName val="GW above BU level"/>
      <sheetName val="Ecarts ch vs 2000"/>
      <sheetName val="Contrôle"/>
      <sheetName val="cr FR"/>
      <sheetName val="Front page"/>
      <sheetName val="Selections"/>
      <sheetName val="calendar-REZ"/>
      <sheetName val="October 2003"/>
      <sheetName val="IFRS_Restatement"/>
      <sheetName val="Divers"/>
      <sheetName val="EVA €"/>
      <sheetName val="Contrib (LGALL)"/>
      <sheetName val="calendar "/>
      <sheetName val="ACH"/>
      <sheetName val="CA origine"/>
      <sheetName val="Exchange"/>
      <sheetName val="Choix"/>
      <sheetName val="WB Volumes"/>
      <sheetName val="Unit Freight and Distances USWB"/>
      <sheetName val="Income Stat datachart"/>
      <sheetName val="JC Prices"/>
      <sheetName val="Manufacturing datachart"/>
      <sheetName val="WB Prices"/>
      <sheetName val="WB Revenues"/>
      <sheetName val="Rest of P&amp;L"/>
      <sheetName val="Cont. Wilm."/>
      <sheetName val="Result €"/>
      <sheetName val="Sales per Product ALL"/>
      <sheetName val="BC"/>
      <sheetName val="PY12_F10"/>
      <sheetName val="BU_Q_F10"/>
      <sheetName val="BU12_F10"/>
      <sheetName val="BU_PQ_F10"/>
      <sheetName val="CY_PQ_F10"/>
      <sheetName val="PY_PQ_F10"/>
      <sheetName val="PY_Q_F10"/>
      <sheetName val="WB + JC Production"/>
      <sheetName val="Manufacturing costsxx"/>
      <sheetName val="Contribution by PC 2"/>
      <sheetName val="Prod Fixed Costs"/>
      <sheetName val="Interim QoE"/>
      <sheetName val="Gross to Net Sales"/>
      <sheetName val="Net Sales by PC1"/>
      <sheetName val="Net Sales by PC2"/>
      <sheetName val="Var Prod costs (Overview)"/>
      <sheetName val="PB Manufacturing costs"/>
      <sheetName val="MS Manufacturing costs"/>
      <sheetName val="BO2"/>
      <sheetName val="EBIT proforma"/>
      <sheetName val="Side Letters"/>
      <sheetName val="Side Letter Summary"/>
      <sheetName val="Side Letter Summary.xlsx"/>
      <sheetName val="Blue Book Summary"/>
      <sheetName val="SW, HW and Services - Backlog"/>
      <sheetName val="Auto Audit - Backlog"/>
      <sheetName val="Auto Audit - Renewals"/>
      <sheetName val="Rec Rev - Renewal Revenue"/>
      <sheetName val="Rec Rev - Backlog"/>
      <sheetName val="SSA YTD Rev and 2000 Backlog"/>
      <sheetName val="SSA Renewals"/>
      <sheetName val="Forecasted SSA Revenue 2000"/>
      <sheetName val="Forecasted SSA Revenue 2001"/>
      <sheetName val="Source SSA Data"/>
      <sheetName val="Valuation DCF"/>
      <sheetName val="2003-11-30 Product Calendar"/>
      <sheetName val="Reference Tab"/>
      <sheetName val="MACRS"/>
      <sheetName val="Job Descriptions"/>
      <sheetName val="Plan and Actual"/>
      <sheetName val="Steel Comp."/>
      <sheetName val="BUS PLAN INPUT"/>
      <sheetName val="CPC BUSINESS PLAN"/>
      <sheetName val="ACCT RESPONSIBILITY"/>
      <sheetName val="To Comment Sheet"/>
      <sheetName val="Primary"/>
      <sheetName val="All Other Areas"/>
      <sheetName val="MechCvs - Summary"/>
      <sheetName val="MechCvs - Summary (2)"/>
      <sheetName val="Qtr 4"/>
      <sheetName val="Qtr 3"/>
      <sheetName val="Qtr 2"/>
      <sheetName val="Qtr 1"/>
      <sheetName val="Minorca"/>
      <sheetName val="Graph1"/>
      <sheetName val="Graph2"/>
      <sheetName val="synthgraph"/>
      <sheetName val="PXMODEL"/>
      <sheetName val="CSCCincSKR"/>
      <sheetName val="NEM"/>
      <sheetName val="M&amp;A Table"/>
      <sheetName val="a bâtons rompus"/>
      <sheetName val="SMITHQ"/>
      <sheetName val="BS, PL, Sch 5 to 9"/>
      <sheetName val="dlgDecimals"/>
      <sheetName val="Financial Presentation Page"/>
      <sheetName val="ACC_DIL_present"/>
      <sheetName val="Contribution Analysis"/>
      <sheetName val="Deal Summary"/>
      <sheetName val="Acquiror"/>
      <sheetName val="Target"/>
      <sheetName val="LBO Summary"/>
      <sheetName val="LBO Fins"/>
      <sheetName val="BAS Financing"/>
      <sheetName val="wCodeTable"/>
      <sheetName val="TestingMacros"/>
      <sheetName val="mdPrintMgr"/>
      <sheetName val="mGlobal"/>
      <sheetName val="dPrintMgr"/>
      <sheetName val="dGoto"/>
      <sheetName val="dScenarioMgr"/>
      <sheetName val="mDataTables"/>
      <sheetName val="mdecimals"/>
      <sheetName val="mdScenarioMgr"/>
      <sheetName val="mdGoto"/>
      <sheetName val="mSavePS"/>
      <sheetName val="mErrorHandler"/>
      <sheetName val="NOTES!!!!!!"/>
      <sheetName val="ANNUAL"/>
      <sheetName val="Summary LBO"/>
      <sheetName val="Healthcare Services M&amp;A"/>
      <sheetName val="Healthcare Services - M&amp;A Raw"/>
      <sheetName val="Healthcare Services - M&amp;A_Rich"/>
      <sheetName val="High Growth LBOs"/>
      <sheetName val="Industry Precedents"/>
      <sheetName val="BEV"/>
      <sheetName val="MHCA"/>
      <sheetName val="GHCI"/>
      <sheetName val="HARB"/>
      <sheetName val="TAND"/>
      <sheetName val="SKH"/>
      <sheetName val="Atria"/>
      <sheetName val="Projection Model&gt;&gt;&gt;"/>
      <sheetName val="Relative Valuation"/>
      <sheetName val="Cap - Kilo"/>
      <sheetName val="Fin Summ - Kilo"/>
      <sheetName val="Fin Summ -Isosceles"/>
      <sheetName val="DCFs &amp; AVPS&gt;&gt;&gt;"/>
      <sheetName val="Source Files From Kofax&gt;&gt;&gt;"/>
      <sheetName val="Kofax P&amp;L 07-13"/>
      <sheetName val="Kofax BS 3.31.10"/>
      <sheetName val="Source Files From Nuance&gt;&gt;&gt;"/>
      <sheetName val="Nuance PP Slide"/>
      <sheetName val="Nuance Summary IS"/>
      <sheetName val="Precedent Transactions"/>
      <sheetName val="Selected Precedent Transactions"/>
      <sheetName val="Sponsor Precedents"/>
      <sheetName val="De Novo EBITDA"/>
      <sheetName val="De Novo Revenue"/>
      <sheetName val="driversa"/>
      <sheetName val="BGT vs ACT (2)"/>
      <sheetName val="ACTUAL 2000"/>
      <sheetName val="Personnel-Wages"/>
      <sheetName val="Administration (600)"/>
      <sheetName val="Corporate Misc (999300) -CBS"/>
      <sheetName val="Corporate Admin (999600)"/>
      <sheetName val="Detail By Dept"/>
      <sheetName val="Actuals"/>
      <sheetName val="Inv Summ"/>
      <sheetName val="IST"/>
      <sheetName val="Prod GM"/>
      <sheetName val="GM Comp"/>
      <sheetName val="CBS"/>
      <sheetName val="BST"/>
      <sheetName val="ARC"/>
      <sheetName val="INVO"/>
      <sheetName val="GM"/>
      <sheetName val="PickList"/>
      <sheetName val="ForPublicatioin"/>
      <sheetName val="ProjectCodes (3)"/>
      <sheetName val="AlphasByStatus"/>
      <sheetName val="Capital vs. Exp"/>
      <sheetName val="MPi-CD request (2)"/>
      <sheetName val="Identifix-CD request"/>
      <sheetName val="tblInitiatives"/>
      <sheetName val="tblBPN"/>
      <sheetName val="Reconciliation Process"/>
      <sheetName val="tblProjectCodes"/>
      <sheetName val="tblBPNSentToMehulAndCraig"/>
      <sheetName val="ProjectCodesSentToMehulAndCraig"/>
      <sheetName val="MPiInitiatives"/>
      <sheetName val="AlphaPriorToDeletionOfConsolida"/>
      <sheetName val="ProjectCodes (2)"/>
      <sheetName val="ProjDataListUpdate"/>
      <sheetName val="PivotByAlpha"/>
      <sheetName val="For Review (Revised)"/>
      <sheetName val="For Review (Original)"/>
      <sheetName val="ProjectCodesasOf20120929"/>
      <sheetName val="ProjectCodesVpUpdate"/>
      <sheetName val="SentToBrianMay82012ForReview"/>
      <sheetName val="tblCcodes"/>
      <sheetName val="tblStatus"/>
      <sheetName val="EngineeringVP"/>
      <sheetName val="Product Development Initiative "/>
      <sheetName val="Product%20Development%20Initiat"/>
      <sheetName val="37 AM"/>
      <sheetName val="CAP1"/>
      <sheetName val="PrintDialog"/>
      <sheetName val="Peer input"/>
      <sheetName val="Basisinfo"/>
      <sheetName val="Vejledning"/>
      <sheetName val="Makrodata"/>
      <sheetName val="Kapitalstruktur"/>
      <sheetName val="Valuedriver"/>
      <sheetName val="Afkast -(ROIC-WACC)"/>
      <sheetName val="Chart2 ROIC-WACC spread"/>
      <sheetName val="Chart3 beta"/>
      <sheetName val="Følsomhedsanalyse"/>
      <sheetName val="Følsomhedsgraf"/>
      <sheetName val="Multipel-oversigt"/>
      <sheetName val="Stock price chart"/>
      <sheetName val="Peer1"/>
      <sheetName val="Peer2"/>
      <sheetName val="Peer3"/>
      <sheetName val="Peer4"/>
      <sheetName val="Peer5"/>
      <sheetName val="Peer6"/>
      <sheetName val="Peer7"/>
      <sheetName val="Peer8"/>
      <sheetName val="Peer9"/>
      <sheetName val="Peer10"/>
      <sheetName val="Peer11"/>
      <sheetName val="Peer12"/>
      <sheetName val="Peer13"/>
      <sheetName val="Peer14"/>
      <sheetName val="Peer15"/>
      <sheetName val="Peer16"/>
      <sheetName val="Peer17"/>
      <sheetName val="Peer18"/>
      <sheetName val="Peer19"/>
      <sheetName val="Peer20"/>
      <sheetName val="Grafer"/>
      <sheetName val="Financial Ovw"/>
      <sheetName val="Données Spéc."/>
      <sheetName val="POWER5.XLA"/>
      <sheetName val="Tecua"/>
      <sheetName val="URI"/>
      <sheetName val="proforma BS"/>
      <sheetName val="Stock Analysis"/>
      <sheetName val="Company summary items"/>
      <sheetName val="Vergleichswerte"/>
      <sheetName val="pellet"/>
      <sheetName val="Pro Forma Income Statement"/>
      <sheetName val="rank"/>
      <sheetName val="Main Model"/>
      <sheetName val="Newer version"/>
      <sheetName val="Aggregation"/>
      <sheetName val="Debt &amp; Interest"/>
      <sheetName val="McKinley P&amp;L"/>
      <sheetName val=" PT 08"/>
      <sheetName val=" PT 07"/>
      <sheetName val=" PT 11"/>
      <sheetName val=" PT 10"/>
      <sheetName val=" PT 12"/>
      <sheetName val=" PT 13"/>
      <sheetName val=" PT 09"/>
      <sheetName val=" PT 01"/>
      <sheetName val=" PT 04"/>
      <sheetName val=" PT 05"/>
      <sheetName val=" PT 03"/>
      <sheetName val="Overheads"/>
      <sheetName val="PV - CTLM"/>
      <sheetName val="PV - MTLK"/>
      <sheetName val="Deal Info &amp; Print Menu"/>
      <sheetName val="Product Trends"/>
      <sheetName val="WC analytics (+data pages)"/>
      <sheetName val="Structures"/>
      <sheetName val="YEAR 1 "/>
      <sheetName val="Sched A9"/>
      <sheetName val="Historical Actuals"/>
      <sheetName val="Emory Vols Jan-Dec 2006"/>
      <sheetName val="Pro Forma Credit "/>
      <sheetName val="Entrada Dados"/>
      <sheetName val="ENERGIA"/>
      <sheetName val="OPR"/>
      <sheetName val="Capital Expenditure Input Sheet"/>
      <sheetName val="Operating Expense Input Sheet"/>
      <sheetName val="Comet Reference Tab"/>
      <sheetName val="Rev Tracker"/>
      <sheetName val="IS &amp; CF"/>
      <sheetName val="SummaryP&amp;L"/>
      <sheetName val="GER IFO vs Const"/>
      <sheetName val="Europe sales Graph"/>
      <sheetName val="EU Ind vs EU Cons"/>
      <sheetName val="AssumptionsGroup"/>
      <sheetName val="Scenario Management"/>
      <sheetName val=" Cash Flow"/>
      <sheetName val=" P&amp;L-Projection"/>
      <sheetName val="SHELL"/>
      <sheetName val="Dividend Analysis Assumptions"/>
      <sheetName val="Drivers"/>
      <sheetName val="AL1"/>
      <sheetName val="Deal Matrix"/>
      <sheetName val="Model Driver"/>
      <sheetName val="Insulin Sales - NA"/>
      <sheetName val="Business_Model"/>
      <sheetName val="Insulin Sales - EU"/>
      <sheetName val="Insulin Sales - Japan"/>
      <sheetName val="General Assump"/>
      <sheetName val="ASSUMPT"/>
      <sheetName val="\Applications\Microsoft Office "/>
      <sheetName val="CSI"/>
      <sheetName val="CloseTable"/>
      <sheetName val="CloseTable Prior"/>
      <sheetName val="Co List"/>
      <sheetName val="FCC0504"/>
      <sheetName val="Multiples.Summary"/>
      <sheetName val="Royal Carib. Model"/>
      <sheetName val="BIS LIST-NTH 18"/>
      <sheetName val="2000 Activity"/>
      <sheetName val="total Commonwealth"/>
      <sheetName val="WKSHT"/>
      <sheetName val="CHK REQ"/>
      <sheetName val="SW 212218"/>
      <sheetName val="N.TX - 1997"/>
      <sheetName val="Customize Your Invoice"/>
      <sheetName val="GER_IFO_vs_Const"/>
      <sheetName val="Europe_sales_Graph"/>
      <sheetName val="EU_Ind_vs_EU_Cons"/>
      <sheetName val="POWER5_XLA"/>
      <sheetName val="Contract_Details"/>
      <sheetName val="BASE DATA"/>
      <sheetName val="DCF_a"/>
      <sheetName val="//na1.salesforce.com/Applicatio"/>
      <sheetName val="\\sfdc\DFS\Applications\Microso"/>
      <sheetName val="SCIMED Old"/>
      <sheetName val="QuartRev"/>
      <sheetName val="Drop Down Lists"/>
      <sheetName val="CALCULATIONS"/>
      <sheetName val="[cleaned]__qmaxsolutions_my_s_2"/>
      <sheetName val="C_FB"/>
      <sheetName val="PF_IMP2"/>
      <sheetName val="FB"/>
      <sheetName val="MGMT_IS"/>
      <sheetName val="C_TOR"/>
      <sheetName val="NYN_91"/>
      <sheetName val="STL"/>
      <sheetName val="CASH FLOW MONTH FC"/>
      <sheetName val="Inc Stmt MONTH FC"/>
      <sheetName val="BS ASSETS FC"/>
      <sheetName val="Buyers Competitors (2)"/>
      <sheetName val="Print Controls"/>
      <sheetName val="chad10 June02"/>
      <sheetName val="chad12 Dec02"/>
      <sheetName val="chad4"/>
      <sheetName val="INÍCIO_OPER"/>
      <sheetName val="Share Prices"/>
      <sheetName val="Consolidated Financials"/>
      <sheetName val="\J\Applications\Microsoft Offic"/>
      <sheetName val="INQ%20Shareholders.xls"/>
      <sheetName val="Incl in WOLF I - BWS"/>
      <sheetName val="Incl in WOLF I - Mix"/>
      <sheetName val="Incl in WOLF I - Sourcing"/>
      <sheetName val="Incl in WOLF I - Design"/>
      <sheetName val="Incl in WOLF I - BWS Adj"/>
      <sheetName val="WOLF IIIa - HPU Tabs"/>
      <sheetName val="CGR"/>
      <sheetName val="SP99 $ Sales"/>
      <sheetName val="97 NSM Data"/>
      <sheetName val="97 NSM Data revised 4-23"/>
      <sheetName val="F98 DIVISION DATA"/>
      <sheetName val="May 97 Chart"/>
      <sheetName val="MidYearReviewPrelim$"/>
      <sheetName val="Chart1 (2)"/>
      <sheetName val="FLD % SALES"/>
      <sheetName val="What-if"/>
      <sheetName val="VOL - SALES $"/>
      <sheetName val="NAV Summary"/>
      <sheetName val="Acqs_Expl"/>
      <sheetName val="Reserves &amp; CORA"/>
      <sheetName val="Summary Discounting"/>
      <sheetName val="Production Sources"/>
      <sheetName val="PP Sensitivity_All Reserves"/>
      <sheetName val="Check 2"/>
      <sheetName val="PP Sensitivity PDP"/>
      <sheetName val="PP Sensitivity PUD"/>
      <sheetName val="PP Sensitivity Probable"/>
      <sheetName val="PP Sensitivity Possible"/>
      <sheetName val="RR Total_ All Reserves"/>
      <sheetName val="PDP Reserves"/>
      <sheetName val="PUD Reserves"/>
      <sheetName val="Probable Reserves"/>
      <sheetName val="Possible Reserves"/>
      <sheetName val="Movement PBC CY"/>
      <sheetName val="Movement PBC PY"/>
      <sheetName val="WRITEOFF'S TEST"/>
      <sheetName val="modRollFWD"/>
      <sheetName val="Adjusting Journal Entries"/>
      <sheetName val="1098 loc"/>
      <sheetName val="Date Input"/>
      <sheetName val="261"/>
      <sheetName val="Worksheet in 5330 Allowance for"/>
      <sheetName val="Forecast Booking Units"/>
      <sheetName val="Switch"/>
      <sheetName val="Current Cap Table"/>
      <sheetName val="Week"/>
      <sheetName val="Acc Exp Timing"/>
      <sheetName val="Acquisition Hist"/>
      <sheetName val=" Acqn Benchmarking"/>
      <sheetName val="Budget Accuracy"/>
      <sheetName val="Capex Analytics"/>
      <sheetName val="Capex Major Projects"/>
      <sheetName val="Trapped Cash"/>
      <sheetName val="Non-Operating Cash Flows"/>
      <sheetName val="Derivatives"/>
      <sheetName val="EBITDA vs Operating CF"/>
      <sheetName val="Exposures"/>
      <sheetName val="Free CF"/>
      <sheetName val="Letters of Credit"/>
      <sheetName val="Net Debt"/>
      <sheetName val="OPEB - Funded Status"/>
      <sheetName val="IS Account Detail"/>
      <sheetName val="Normalized Monthly Working Cap"/>
      <sheetName val="Pension - Funded Status"/>
      <sheetName val="Post-Closing"/>
      <sheetName val="Potential Purchase Accounting"/>
      <sheetName val="Summary Work Cap"/>
      <sheetName val="triggers"/>
      <sheetName val="Catellus"/>
      <sheetName val="Growth-Financials"/>
      <sheetName val="AE_Lookup"/>
      <sheetName val="OA_Lookup"/>
      <sheetName val="xref acct"/>
      <sheetName val="GRPWAS9"/>
      <sheetName val="GL Data"/>
      <sheetName val="Deferral Summary"/>
      <sheetName val="JLG Monthly"/>
      <sheetName val="GT Custom"/>
      <sheetName val="Worksheet%20in%205330%20Allowan"/>
      <sheetName val="allData"/>
      <sheetName val="Cube-Billings"/>
      <sheetName val="Cube-CV"/>
      <sheetName val="SegmentMaps"/>
      <sheetName val="Cube-NCV"/>
      <sheetName val="Cube-REV"/>
      <sheetName val="Data-IDC"/>
      <sheetName val="Forecast-IDC"/>
      <sheetName val="Datenbank"/>
      <sheetName val="Normal Tax"/>
      <sheetName val="Normal Tax 2007"/>
      <sheetName val="Q1 Rollforward"/>
      <sheetName val="Summary  Qtrs"/>
      <sheetName val="Rev Model  Qtrs"/>
      <sheetName val="Dev summary99"/>
      <sheetName val="Corp Sales"/>
      <sheetName val=" mkt exp"/>
      <sheetName val="ITK marketing"/>
      <sheetName val="Cust service "/>
      <sheetName val="Content Shared "/>
      <sheetName val="Developer Content"/>
      <sheetName val="Enterprise Content"/>
      <sheetName val="Content Product Develop"/>
      <sheetName val="ITK content"/>
      <sheetName val="Executive exp"/>
      <sheetName val="Makewhole Calculations (2)"/>
      <sheetName val="Break Fee"/>
      <sheetName val="Current Structure"/>
      <sheetName val="Funds Flow"/>
      <sheetName val="Wires"/>
      <sheetName val="Closing Estimate"/>
      <sheetName val="Optionholders"/>
      <sheetName val="Employee Bonuses"/>
      <sheetName val="CIQ_LinkingNames"/>
      <sheetName val="IC Memo Output"/>
      <sheetName val="GFL Rollover"/>
      <sheetName val="Closing Capitalization"/>
      <sheetName val="Wrangler Aggr Holdings LP"/>
      <sheetName val="Alpine Rollover"/>
      <sheetName val="MW Bonds"/>
      <sheetName val="MW Pref"/>
      <sheetName val="Transaction Tax"/>
      <sheetName val="Rollover Backup"/>
      <sheetName val="1045 May activity"/>
      <sheetName val="month-end"/>
      <sheetName val="DataPack ID sht"/>
      <sheetName val="1.0 Prelim QofE"/>
      <sheetName val="Prelim QofE - Summary"/>
      <sheetName val="Prelim QofE - Detail"/>
      <sheetName val="2.0 QofE Appendices"/>
      <sheetName val="QofE (iii)"/>
      <sheetName val="QofE #2.b."/>
      <sheetName val="QofE #4.b."/>
      <sheetName val="QofE #7, 9 - 11 (1 of 2)"/>
      <sheetName val="QofE #7, 9 - 11 (2 of 2)"/>
      <sheetName val="QofE #7"/>
      <sheetName val="QofE #8"/>
      <sheetName val="QofE #9"/>
      <sheetName val="QoE #12"/>
      <sheetName val="QoE #13"/>
      <sheetName val="QoE #s 14 &amp; 16"/>
      <sheetName val="QoE #15"/>
      <sheetName val="QoE #17"/>
      <sheetName val="QoE #18"/>
      <sheetName val="QofE #19"/>
      <sheetName val="QofEs #21 - 23"/>
      <sheetName val="QofEs #25"/>
      <sheetName val="QofEs #26"/>
      <sheetName val="Acq. Start-up - REF ONLY"/>
      <sheetName val="3.0 Add'l Backup"/>
      <sheetName val="VDD QofE"/>
      <sheetName val="Covenant Reconciliation"/>
      <sheetName val="Appendix A - Mgmt. EBITDA"/>
      <sheetName val="DR 4.3.5.1"/>
      <sheetName val="Granular P&amp;L"/>
      <sheetName val="4.3.7.1 TrialBalances"/>
      <sheetName val="Q416"/>
      <sheetName val="Q417"/>
      <sheetName val="Q218"/>
      <sheetName val="SummaryRevised"/>
      <sheetName val="Granular BS"/>
      <sheetName val="LTM18 Scenarios"/>
      <sheetName val="Fuel Surcharge"/>
      <sheetName val="Executive Summary"/>
      <sheetName val="Stock Proceeds"/>
      <sheetName val="Option Proceeds"/>
      <sheetName val="Warrant Proceeds"/>
      <sheetName val="Summary Proceeds"/>
      <sheetName val="AM.ESO Compare"/>
      <sheetName val="Conversion Tables"/>
      <sheetName val="Trigger Allocation"/>
      <sheetName val="Case Summary"/>
      <sheetName val="Presentation Output"/>
      <sheetName val="S &amp; U"/>
      <sheetName val="TEV Multiple Summary"/>
      <sheetName val="Sensitivity Analysis"/>
      <sheetName val="Case Sensitivity"/>
      <sheetName val="IS - Natural"/>
      <sheetName val="IS - Functional"/>
      <sheetName val="BS &amp; CF"/>
      <sheetName val="PF BS @ Closing"/>
      <sheetName val="EBITDA Bridge ('14-'15)"/>
      <sheetName val="Model Summary"/>
      <sheetName val="Contribution Margins"/>
      <sheetName val="Bookings Reconciliation"/>
      <sheetName val="Bookings"/>
      <sheetName val=" Revenue"/>
      <sheetName val="Comp Exp"/>
      <sheetName val="Non-Comp Exp"/>
      <sheetName val="Productivity"/>
      <sheetName val="Severance"/>
      <sheetName val="Census Analysis"/>
      <sheetName val="SR&amp;ED"/>
      <sheetName val="SR&amp;ED_NOLs"/>
      <sheetName val="Core360"/>
      <sheetName val="NeoCog"/>
      <sheetName val="NeoCog Pending_6.30.14"/>
      <sheetName val="Backup - NeoCogInc Stmt Summary"/>
      <sheetName val="Bookings Data from Company"/>
      <sheetName val="Revised Retention Calc 2"/>
      <sheetName val="Bookings Walk"/>
      <sheetName val="Revised Retention Calculation"/>
      <sheetName val="Pipeline Summary"/>
      <sheetName val="Historical Headcount Summary"/>
      <sheetName val="Backlog Summary"/>
      <sheetName val="Aggregated Census"/>
      <sheetName val="Backup - Sales Pipeline 6.30.14"/>
      <sheetName val="Payroll - RF"/>
      <sheetName val="Source Data - Company Model 7-9"/>
      <sheetName val="Reforecast - 7.25.14"/>
      <sheetName val="Bonus - RF"/>
      <sheetName val="Source Data - SR&amp;ED Employees"/>
      <sheetName val="Add-Ons"/>
      <sheetName val="Bonus"/>
      <sheetName val="Equity Index"/>
      <sheetName val="Forecast IS (mgmt)"/>
      <sheetName val="Capabilities"/>
      <sheetName val="Casting"/>
      <sheetName val="RI"/>
      <sheetName val="NWC2"/>
      <sheetName val="NWC"/>
      <sheetName val="DCF-Interim"/>
      <sheetName val="MA1"/>
      <sheetName val="MA2"/>
      <sheetName val="MA3"/>
      <sheetName val="EXTGPC"/>
      <sheetName val="PC1"/>
      <sheetName val="PC2"/>
      <sheetName val="PC3"/>
      <sheetName val="TA"/>
      <sheetName val="V2"/>
      <sheetName val="AEC"/>
      <sheetName val="W1"/>
      <sheetName val="DI"/>
      <sheetName val="DS"/>
      <sheetName val="DX"/>
      <sheetName val="RO.FV"/>
      <sheetName val="TS"/>
      <sheetName val="TS1"/>
      <sheetName val="RO.ESOP"/>
      <sheetName val="RO.CHARTS"/>
      <sheetName val="RO.S vs. C"/>
      <sheetName val="RO.PARTICIPANT"/>
      <sheetName val="T.GRAT"/>
      <sheetName val="RO.DS"/>
      <sheetName val="RO.DI"/>
      <sheetName val="RO.FV CALC"/>
      <sheetName val="R2"/>
      <sheetName val="R3"/>
      <sheetName val="R4"/>
      <sheetName val="R5"/>
      <sheetName val="R6"/>
      <sheetName val="CoC"/>
      <sheetName val="BizMiner"/>
      <sheetName val="LBO2"/>
      <sheetName val="DFCF"/>
      <sheetName val="FV"/>
      <sheetName val="Warrant"/>
      <sheetName val="Seller Returns"/>
      <sheetName val="PPT Tables"/>
      <sheetName val="DCFM"/>
      <sheetName val="GPCM"/>
      <sheetName val="Redemption"/>
      <sheetName val="COMBINED OPS"/>
      <sheetName val="CLIENT"/>
      <sheetName val="DCF_INT"/>
      <sheetName val="Contingents"/>
      <sheetName val="PER SHARE"/>
      <sheetName val="PC AGGREGATE"/>
      <sheetName val="PC EV CALC"/>
      <sheetName val="PC TEAR SHEETS"/>
      <sheetName val="M&amp;A DETAIL"/>
      <sheetName val="M&amp;A EV CALC"/>
      <sheetName val="DLOC"/>
      <sheetName val="DLOM"/>
      <sheetName val="ASSET"/>
      <sheetName val="Bonus-401k"/>
      <sheetName val="Summary - OLD"/>
      <sheetName val="Summary(70-30)"/>
      <sheetName val="INTERNAL DEBT"/>
      <sheetName val="REV BY PRACTICE"/>
      <sheetName val="Mngmt"/>
      <sheetName val="ESOP COMP"/>
      <sheetName val="Volitility"/>
      <sheetName val="CIQ PUBLIC COMP INPUT"/>
      <sheetName val="PRESENT VALUE"/>
      <sheetName val="Integra"/>
      <sheetName val="Cap IQ"/>
      <sheetName val="MERG"/>
      <sheetName val="SDC"/>
      <sheetName val="PRAT"/>
      <sheetName val="DONE DEALS"/>
      <sheetName val="COMBINED_OPS"/>
      <sheetName val="PER_SHARE"/>
      <sheetName val="PC_AGGREGATE"/>
      <sheetName val="PC_EV_CALC"/>
      <sheetName val="PC_TEAR_SHEETS"/>
      <sheetName val="M&amp;A_DETAIL"/>
      <sheetName val="M&amp;A_EV_CALC"/>
      <sheetName val="Summary_-_OLD"/>
      <sheetName val="INTERNAL_DEBT"/>
      <sheetName val="REV_BY_PRACTICE"/>
      <sheetName val="ESOP_COMP"/>
      <sheetName val="CIQ_PUBLIC_COMP_INPUT"/>
      <sheetName val="PRESENT_VALUE"/>
      <sheetName val="Cap_IQ"/>
      <sheetName val="DONE_DEALS"/>
      <sheetName val="Same Store"/>
      <sheetName val="NewYR1"/>
      <sheetName val="NewYR2"/>
      <sheetName val="NewYR3"/>
      <sheetName val="NewYR4"/>
      <sheetName val="NewYR5"/>
      <sheetName val="ESOP Int Calc - M"/>
      <sheetName val="ESOP Int Calc - C"/>
      <sheetName val="Comparison Rev and EBITDA chart"/>
      <sheetName val="Bookings &amp; Revenue T-A"/>
      <sheetName val="Seller Proceeds - Client"/>
      <sheetName val="Seller Proceeds - Chartwell"/>
      <sheetName val="Seller Proceeds"/>
      <sheetName val="Premium Analysis - Chartwell"/>
      <sheetName val="Appraisal Review"/>
      <sheetName val="Value Assumption"/>
      <sheetName val="SARs Grants"/>
      <sheetName val="SARs Economics"/>
      <sheetName val=" Phantom Stock Grants"/>
      <sheetName val=" Phantom Stock Economics Equity"/>
      <sheetName val="Stock Option Grants"/>
      <sheetName val="Stock Option Equity"/>
      <sheetName val="14 IS"/>
      <sheetName val="14 BS"/>
      <sheetName val="15 IS"/>
      <sheetName val="15 BS"/>
      <sheetName val="16 IS"/>
      <sheetName val="16 BS"/>
      <sheetName val="NWC1"/>
      <sheetName val="DCF (5 Year)"/>
      <sheetName val="DCF (10 Year)"/>
      <sheetName val="GGM (5 Year)"/>
      <sheetName val="Adj BS-TA"/>
      <sheetName val="V - Non-Voting"/>
      <sheetName val="Future Value (50%)"/>
      <sheetName val="Future Value"/>
      <sheetName val="Seller Proceeds  (v3)"/>
      <sheetName val="Seller Proceeds  (v2)"/>
      <sheetName val="Estimated Closing Considera (2"/>
      <sheetName val="Shareholder Detail Closing (2)"/>
      <sheetName val="Estimated Working Capital"/>
      <sheetName val="Estimated Closing Unpad TR Cost"/>
      <sheetName val="Estimated Indebtedness Cert"/>
      <sheetName val="Estimated Closing Consideration"/>
      <sheetName val="Shareholder Detail Closing"/>
      <sheetName val="Forecast Comparison"/>
      <sheetName val="Shareholders"/>
      <sheetName val="WACC - Build Up"/>
      <sheetName val="WACC - CAPM"/>
      <sheetName val="ESOP Analytics"/>
      <sheetName val="Internal Loan Summary"/>
      <sheetName val="Internal Loan Amort"/>
      <sheetName val="Monthly Amortization"/>
      <sheetName val="Black-Scholes"/>
      <sheetName val="Facilities "/>
      <sheetName val="T-Rates"/>
      <sheetName val="Forward Curve"/>
      <sheetName val="ESOP Mechanics"/>
      <sheetName val="Transaction Structures"/>
      <sheetName val="Operating Cases"/>
      <sheetName val="CF Benchmarking Output"/>
      <sheetName val="Settlement RI"/>
      <sheetName val="Equity Output"/>
      <sheetName val="Equity Multiples"/>
      <sheetName val="Tear Sheets"/>
      <sheetName val="Q Tearsheet"/>
      <sheetName val="Mkt Cap (5yr)Chart3_data"/>
      <sheetName val="Mkt Cap (5yr)Chart4_data"/>
      <sheetName val="Sheet9Chart4_data"/>
      <sheetName val="Market Cap GraphsChart6_data"/>
      <sheetName val="Market Cap GraphsChart3_data"/>
      <sheetName val="Market Cap GraphsChart5_data"/>
      <sheetName val="Market Cap GraphsChart7_data"/>
      <sheetName val="Market Cap GraphsChart8_data"/>
      <sheetName val="Market Cap Graphs"/>
      <sheetName val="M&amp;A Summary"/>
      <sheetName val="Capital IQ ID"/>
      <sheetName val="FactSet"/>
      <sheetName val="PRATT"/>
      <sheetName val="12-31 Market Summary"/>
      <sheetName val="3-31 mkt. sum."/>
      <sheetName val="6-30 mkt. sum"/>
      <sheetName val="9-30 mkt. sum."/>
      <sheetName val="Mgmt Forecast"/>
      <sheetName val="MA2 (OLD)"/>
      <sheetName val="PC2 (OLD)"/>
      <sheetName val="Sales by Store"/>
      <sheetName val="Competition"/>
      <sheetName val="IS2"/>
      <sheetName val="RI2"/>
      <sheetName val="DCF2"/>
      <sheetName val="MA1-OLD (2)"/>
      <sheetName val="ESOP BS"/>
      <sheetName val="ESOP IS"/>
      <sheetName val="Repurchase Data - Over 65"/>
      <sheetName val="AVG Share Repurchase"/>
      <sheetName val="TX"/>
      <sheetName val="OTHER--&gt;"/>
      <sheetName val="Regs"/>
      <sheetName val="Facility Schedule"/>
      <sheetName val="BS budget tie"/>
      <sheetName val="Ties"/>
      <sheetName val="Benefit Level"/>
      <sheetName val="Pay"/>
      <sheetName val="09.30.08 loan amort"/>
      <sheetName val="Pay 09.30.08 loan"/>
      <sheetName val="Release"/>
      <sheetName val="Release 09.30.08"/>
      <sheetName val="Checking account - #WN1550"/>
      <sheetName val="5500 gain-loss"/>
      <sheetName val="Transactions"/>
      <sheetName val="Masco"/>
      <sheetName val="Fortune"/>
      <sheetName val="Builders"/>
      <sheetName val="American"/>
      <sheetName val="Sales By Location"/>
      <sheetName val=" R7"/>
      <sheetName val="AR-AP-Inv"/>
      <sheetName val="LOB Details"/>
      <sheetName val="PC Data"/>
      <sheetName val="Ticker"/>
      <sheetName val="R Summary"/>
      <sheetName val="Size Premia"/>
      <sheetName val="Mkt Cap (5yr)"/>
      <sheetName val="Mkt Cap (1yr)"/>
      <sheetName val="Revised Mgmt Forecast"/>
      <sheetName val="MA2 (2)"/>
      <sheetName val="PC2 (2)"/>
      <sheetName val="Year end 12 Value"/>
      <sheetName val="CAPEX Budget 01.24.15"/>
      <sheetName val="FYE Budget 01.24.15"/>
      <sheetName val="2012 M-IS (2013 Budget)"/>
      <sheetName val="2011 M-IS (2012 Budget)"/>
      <sheetName val="Long Term Forecast 01.24.15"/>
      <sheetName val="2013 M-IS (2014 Budget)"/>
      <sheetName val="intern vs. audit BS"/>
      <sheetName val="2014 M-IS (2015 Budget)"/>
      <sheetName val="FYE Budget 01.26.15 V.02"/>
      <sheetName val="Budget &amp; YTD Jan"/>
      <sheetName val="Budget &amp; YTD Feb"/>
      <sheetName val="Intern. vs. Audit Compar. IS "/>
      <sheetName val="V6 Premium"/>
      <sheetName val="WCA Moving Calc"/>
      <sheetName val="Seller Proceeds - CCS"/>
      <sheetName val="Seller Proceeds - M"/>
      <sheetName val="V4 Methods"/>
      <sheetName val="V3 Deal - for preso"/>
      <sheetName val="Sales Buildup and CapEx"/>
      <sheetName val="Cons. IS 98-09"/>
      <sheetName val="04 Segment IS"/>
      <sheetName val="Cons. Annual Fin Statmts, 98-03"/>
      <sheetName val="Cons. Monthly Fin. Statmts, 04"/>
      <sheetName val="Projected IS, BS and CF, 05-09"/>
      <sheetName val="Working Capital Metrics"/>
      <sheetName val="04 Monthly IS"/>
      <sheetName val="03 Monthly Fin. Statmts"/>
      <sheetName val="02 Monthly Fin Statmts"/>
      <sheetName val="01 Monthly IS"/>
      <sheetName val="Quarterly Perf"/>
      <sheetName val="02 Segment IS"/>
      <sheetName val="03 Segment IS"/>
      <sheetName val="Dover Retail IS, 00-09 "/>
      <sheetName val="Individual Retail IS, 03, 05-09"/>
      <sheetName val="Dov Catlg IS, 03, 05-09"/>
      <sheetName val="Millers IS, 03, 05-09"/>
      <sheetName val="SB Catlg IS, 03, 05-09"/>
      <sheetName val="SB Retail IS, 05-09"/>
      <sheetName val="SB Retail IS, 04"/>
      <sheetName val="Retail Rollout IS, 05-09"/>
      <sheetName val="A &amp; B Store Contribution"/>
      <sheetName val="A &amp; B Store Assumptions"/>
      <sheetName val="Retail Rollout P&amp;L"/>
      <sheetName val="Bank Output"/>
      <sheetName val="CF "/>
      <sheetName val="Monthly IS"/>
      <sheetName val="Monthly BS"/>
      <sheetName val="Monthly CF"/>
      <sheetName val="CF_Debt"/>
      <sheetName val="ECF"/>
      <sheetName val="Sales Detail"/>
      <sheetName val="Returns------&gt;"/>
      <sheetName val="Share Valuation Matrix"/>
      <sheetName val="Share Valuation"/>
      <sheetName val="Option Values"/>
      <sheetName val="Returns Summary"/>
      <sheetName val="Returns Summary (2)"/>
      <sheetName val="Returns Output"/>
      <sheetName val="Minarik"/>
      <sheetName val="Trx Expense"/>
      <sheetName val="Hydrofarm Summary"/>
      <sheetName val="Hydrofarm Summary (2)"/>
      <sheetName val="Hydrofarm Details (2)"/>
      <sheetName val="All (2)"/>
      <sheetName val="Outgoing Wires List"/>
      <sheetName val="InventAging.PrecisionDesign"/>
      <sheetName val="Inputs - STAR 3Q09"/>
      <sheetName val="Inputs - STAR 2Q09"/>
      <sheetName val="Inputs - TPG 3Q09"/>
      <sheetName val="Inputs - TPG 2Q09"/>
      <sheetName val="Inputs - TPG 1Q09"/>
      <sheetName val="Inputs - STAR 4Q09"/>
      <sheetName val="Inputs - TPG 4Q09"/>
      <sheetName val="Inputs - TPG 1Q10"/>
      <sheetName val="VAG Pivot"/>
      <sheetName val="12.31.09 (PY) IRR"/>
      <sheetName val="6.30.10 (PQ) IRR"/>
      <sheetName val="8.31.10 IRR"/>
      <sheetName val="Status &gt;&gt;"/>
      <sheetName val="Schedules &gt;&gt;"/>
      <sheetName val="Multiple"/>
      <sheetName val="By PC"/>
      <sheetName val="By Fund"/>
      <sheetName val="Fundraising"/>
      <sheetName val="Accounting &gt;&gt;&gt;"/>
      <sheetName val="TPG"/>
      <sheetName val="VC Sign Off &gt;&gt;&gt;"/>
      <sheetName val="Sector Sign Off &gt;&gt;&gt;"/>
      <sheetName val="NABG"/>
      <sheetName val="Tech"/>
      <sheetName val="Aust_Japan"/>
      <sheetName val="Duff &gt;&gt;&gt;"/>
      <sheetName val="V. Sum Report &gt;&gt;"/>
      <sheetName val="By Cmpy"/>
      <sheetName val="Comps Perf"/>
      <sheetName val="Aggregate"/>
      <sheetName val="Misc. &gt;&gt;&gt;"/>
      <sheetName val="Report List"/>
      <sheetName val="VC"/>
      <sheetName val="Highlights"/>
      <sheetName val="Equities"/>
      <sheetName val="Currencies-Matrix"/>
      <sheetName val="US-Graphs"/>
      <sheetName val="US-Graphs (2)"/>
      <sheetName val="Other-Graphs"/>
      <sheetName val="FX-Graphs"/>
      <sheetName val="FX-Graphs (2)"/>
      <sheetName val="STOP_PRINT"/>
      <sheetName val="Transaction log"/>
      <sheetName val="Currencies"/>
      <sheetName val="FX-euro"/>
      <sheetName val="FX-asia"/>
      <sheetName val="NB-Graphs"/>
      <sheetName val="Seagate"/>
      <sheetName val="Onsemi"/>
      <sheetName val="Zhone"/>
      <sheetName val="Debenhams"/>
      <sheetName val="Endurance"/>
      <sheetName val="MEMC"/>
      <sheetName val="Smart"/>
      <sheetName val="Lenovo"/>
      <sheetName val="Gemalto"/>
      <sheetName val="mobilcom"/>
      <sheetName val="Eutelsat"/>
      <sheetName val="Axalto"/>
      <sheetName val="Parkway"/>
      <sheetName val="Hanaro"/>
      <sheetName val="BKC"/>
      <sheetName val="JCG"/>
      <sheetName val="LIBOR"/>
      <sheetName val="UST"/>
      <sheetName val="Bonds"/>
      <sheetName val="Combined IRR w NB"/>
      <sheetName val="Recovered_Sheet1"/>
      <sheetName val="TPG &amp; NB Public Prices"/>
      <sheetName val="S&amp;P Nasdaq"/>
      <sheetName val="TPG1 Sum"/>
      <sheetName val="TPG2 Sum"/>
      <sheetName val="TPG3 SUM"/>
      <sheetName val="TPG4 Sum"/>
      <sheetName val="TPG5 Sum"/>
      <sheetName val="NB Sum"/>
      <sheetName val="TPG1 IRR"/>
      <sheetName val="TPG2 IRR"/>
      <sheetName val="TPG3 IRR"/>
      <sheetName val="TPG4 IRR"/>
      <sheetName val="TPG5 IRR"/>
      <sheetName val="NB IRR"/>
      <sheetName val="Combined IRR"/>
      <sheetName val="Table - Copy"/>
      <sheetName val="IRR Keyst."/>
      <sheetName val="Aqua Int'l Partners"/>
      <sheetName val="Air I"/>
      <sheetName val="Aqua Int'l Parallel"/>
      <sheetName val="TPG Performance"/>
      <sheetName val="TPG Portfolio Performance"/>
      <sheetName val="TPG Fund Performance"/>
      <sheetName val="Current Year Realizations"/>
      <sheetName val="Current Year Investments"/>
      <sheetName val="Source Data"/>
      <sheetName val="Summary by sector"/>
      <sheetName val="TPG &amp; NB - NABG"/>
      <sheetName val="TPG &amp; NB - Tech"/>
      <sheetName val="TPG &amp; NB - Asia"/>
      <sheetName val="TPG &amp; NB - Europe"/>
      <sheetName val="Signature Blocks"/>
      <sheetName val="Notices"/>
      <sheetName val="Wire Instructions"/>
      <sheetName val="Summary IS"/>
      <sheetName val="CapEx Sum"/>
      <sheetName val="Assumption Sum"/>
      <sheetName val="OpEx D&amp;A Detail"/>
      <sheetName val="NI EBITDA"/>
      <sheetName val="FCCR"/>
      <sheetName val="Model&gt;"/>
      <sheetName val="Common Stock"/>
      <sheetName val="Series Seed"/>
      <sheetName val="Series Seed-1"/>
      <sheetName val="Common Warrant"/>
      <sheetName val="Seed (former A-1) Warrant"/>
      <sheetName val="Consideration Schedule"/>
      <sheetName val="Pandora schedules -&gt;"/>
      <sheetName val="P stock price"/>
      <sheetName val="Working Capital Calc"/>
      <sheetName val="Est June BS"/>
      <sheetName val="PPD Services"/>
      <sheetName val="AR Aging Summary"/>
      <sheetName val="Sales tax accrual"/>
      <sheetName val="S17150"/>
      <sheetName val="S17170"/>
      <sheetName val="S17227"/>
      <sheetName val="S17305"/>
      <sheetName val="S17468"/>
      <sheetName val="S17470"/>
      <sheetName val="S17491"/>
      <sheetName val="S17513"/>
      <sheetName val="S17550"/>
      <sheetName val="S17567"/>
      <sheetName val="S17568"/>
      <sheetName val="S17619"/>
      <sheetName val="S17633"/>
      <sheetName val="S17635"/>
      <sheetName val="S17639"/>
      <sheetName val="S17691"/>
      <sheetName val="S17693"/>
      <sheetName val="S17746"/>
      <sheetName val="S17758"/>
      <sheetName val="S17763"/>
      <sheetName val="S17779"/>
      <sheetName val="S17827"/>
      <sheetName val="S17836"/>
      <sheetName val="S17837"/>
      <sheetName val="S17840"/>
      <sheetName val="S17852"/>
      <sheetName val="S17884"/>
      <sheetName val="S17913"/>
      <sheetName val="S17926"/>
      <sheetName val="S17929"/>
      <sheetName val="S17955"/>
      <sheetName val="S17955 (2)"/>
      <sheetName val="S17984"/>
      <sheetName val="S18032"/>
      <sheetName val="S18066"/>
      <sheetName val="S18084"/>
      <sheetName val="S18085"/>
      <sheetName val="S18086"/>
      <sheetName val="S18087"/>
      <sheetName val="S18088"/>
      <sheetName val="S18091"/>
      <sheetName val="S18094"/>
      <sheetName val="S18096"/>
      <sheetName val="S18097"/>
      <sheetName val="S18098"/>
      <sheetName val="S18110"/>
      <sheetName val="S18114"/>
      <sheetName val="S18116"/>
      <sheetName val="S18127"/>
      <sheetName val="S18142"/>
      <sheetName val="S18143"/>
      <sheetName val="S18147"/>
      <sheetName val="S18148"/>
      <sheetName val="S18149"/>
      <sheetName val="S18151"/>
      <sheetName val="S18155"/>
      <sheetName val="S18160"/>
      <sheetName val="S18161"/>
      <sheetName val="S18162"/>
      <sheetName val="S18163"/>
      <sheetName val="S18164"/>
      <sheetName val="S18166"/>
      <sheetName val="S18169"/>
      <sheetName val="Drop Down Data"/>
      <sheetName val="doable"/>
      <sheetName val="semi doable #2"/>
      <sheetName val="semido 2"/>
      <sheetName val="Absorb relative 2001 semi v 2cp"/>
      <sheetName val="semido 2001"/>
      <sheetName val="2cpagain"/>
      <sheetName val="2cpabs"/>
      <sheetName val="2cpabs 2001"/>
      <sheetName val="99 00 plan - base case"/>
      <sheetName val="2000abs - base case"/>
      <sheetName val="99 00 plan - 5-00 &amp; 11d c-o "/>
      <sheetName val="99 00 plan - 5-00 dn"/>
      <sheetName val="unrealistic"/>
      <sheetName val="2000abs - unrealistic"/>
      <sheetName val="Fact Sheet"/>
      <sheetName val="COMPARISONS"/>
      <sheetName val="Fact Sheet (2)"/>
      <sheetName val="2CPagain summary"/>
      <sheetName val="2cpagain 8-7-00"/>
      <sheetName val="2cpagain 8-8-00"/>
      <sheetName val="2cpabs 8-8-00"/>
      <sheetName val="2cpagain 8-8-00 (2)"/>
      <sheetName val="start 238 on 8-8"/>
      <sheetName val="abs start 238 on 8-8"/>
      <sheetName val="Lease Breakdown"/>
      <sheetName val="Sharp 8635"/>
      <sheetName val="Sharp 6570"/>
      <sheetName val="Cisco"/>
      <sheetName val="Sharp"/>
      <sheetName val="502"/>
      <sheetName val="503"/>
      <sheetName val="504"/>
      <sheetName val="505"/>
      <sheetName val="506"/>
      <sheetName val="504R"/>
      <sheetName val="500"/>
      <sheetName val="501"/>
      <sheetName val="001"/>
      <sheetName val="0000"/>
      <sheetName val="3000"/>
      <sheetName val="4000"/>
      <sheetName val="5000"/>
      <sheetName val="SUMMARY (Gene)"/>
      <sheetName val="Key indicators"/>
      <sheetName val="SUMMARY REV"/>
      <sheetName val="MT"/>
      <sheetName val="QA&amp;COMP"/>
      <sheetName val="Telecom New"/>
      <sheetName val="IMPLEM"/>
      <sheetName val="NET OPS"/>
      <sheetName val="BENEFITS"/>
      <sheetName val="BS&amp;CF"/>
      <sheetName val="BUDGET vs PLAN"/>
      <sheetName val="SUMMARY old"/>
      <sheetName val="TELECOM Old"/>
      <sheetName val="6000"/>
      <sheetName val="Co. BS 2002"/>
      <sheetName val="Co.-Monthly 2002"/>
      <sheetName val="Shipments &amp; Margin - YTD"/>
      <sheetName val="Hist Inputs"/>
      <sheetName val="co 10 query"/>
      <sheetName val="Inventory Analysis (2)"/>
      <sheetName val="partsadd060704"/>
      <sheetName val="partsroll_march04"/>
      <sheetName val="partsreserve_part5"/>
      <sheetName val="partsroll_march04_6"/>
      <sheetName val="Comp Inputs"/>
      <sheetName val="SetMonth"/>
      <sheetName val="Budget Summary Revised"/>
      <sheetName val="LAZ Charges"/>
      <sheetName val="Sign-off"/>
      <sheetName val="Days Spread"/>
      <sheetName val="2010 Burden Rates"/>
      <sheetName val="Strategy"/>
      <sheetName val="Budget Assumptions"/>
      <sheetName val="SII vs OP"/>
      <sheetName val="Financial Review"/>
      <sheetName val="2010 Data"/>
      <sheetName val="LRF Forecast"/>
      <sheetName val="Forecast10"/>
      <sheetName val="Budget11"/>
      <sheetName val="Support-DailyRev"/>
      <sheetName val="Support-MonthlyRev"/>
      <sheetName val="Support-OtherRev"/>
      <sheetName val="Payroll Tab Instructions"/>
      <sheetName val="CC Fees"/>
      <sheetName val="Support-Payroll Employee Info"/>
      <sheetName val="Payroll Summary"/>
      <sheetName val="Support-PersonnelExp"/>
      <sheetName val="Support-OpServices"/>
      <sheetName val="Support-RepsMaint"/>
      <sheetName val="Support-Adv&amp;Chargeouts"/>
      <sheetName val="Management Fee Exp"/>
      <sheetName val="Occupancy Exp"/>
      <sheetName val="RET Hard Coded"/>
      <sheetName val="Chargeout Adj"/>
      <sheetName val="Chargeout Summary"/>
      <sheetName val="Clients"/>
      <sheetName val="Emp_Advise"/>
      <sheetName val="Segmented BS"/>
      <sheetName val="Adj. NWC"/>
      <sheetName val="Adj. NWC metrics"/>
      <sheetName val="Adj. NWC Trends"/>
      <sheetName val="MASTER - Project Palace - KPMG "/>
      <sheetName val="SRP_NVP"/>
      <sheetName val="ORU_ED"/>
      <sheetName val="MEC_CE"/>
      <sheetName val="EFU_CLG"/>
      <sheetName val="NCG_CPL"/>
      <sheetName val="CER_AES"/>
      <sheetName val="BSE_CES"/>
      <sheetName val="NES_NGG"/>
      <sheetName val="SWX_OKE"/>
      <sheetName val="1998_ppd"/>
      <sheetName val="BCP_Mod"/>
      <sheetName val="EstComp"/>
      <sheetName val="BCPvMGMT"/>
      <sheetName val="US_OpMod"/>
      <sheetName val="FRF_Op_Mod"/>
      <sheetName val="Summary Results"/>
      <sheetName val="Summary_Results"/>
      <sheetName val="io summary"/>
      <sheetName val="Intercomm_OpMod35_SimLonChang"/>
      <sheetName val="Rev_Sense"/>
      <sheetName val="USD_BUndled"/>
      <sheetName val="New_Bundled"/>
      <sheetName val="NC Bundled"/>
      <sheetName val="US_FINSUM"/>
      <sheetName val="US_Revenue"/>
      <sheetName val="Financial Summaries"/>
      <sheetName val="Organization"/>
      <sheetName val="Capex_Summary"/>
      <sheetName val="Capex_Bridge"/>
      <sheetName val="CAPX &amp; Deprn"/>
      <sheetName val="OSS"/>
      <sheetName val="Description"/>
      <sheetName val="NC_Bundled"/>
      <sheetName val="Financial_Summaries"/>
      <sheetName val="CAPX_&amp;_Deprn"/>
      <sheetName val="2007 History"/>
      <sheetName val="MFM"/>
      <sheetName val="Plan"/>
      <sheetName val="Oracle Import "/>
      <sheetName val="Financial Statement"/>
      <sheetName val="Sales graph"/>
      <sheetName val="Planning Archives"/>
      <sheetName val="Historic_IRRs_Qtr"/>
      <sheetName val="Hisc_IRRs_A"/>
      <sheetName val="Segmentation"/>
      <sheetName val="Curve_Mapping"/>
      <sheetName val="On-Demand Reporting"/>
      <sheetName val="Reporting"/>
      <sheetName val="Budget JE"/>
      <sheetName val="notes 1"/>
      <sheetName val="shortcut"/>
      <sheetName val="MTEL1"/>
      <sheetName val="MTEL3"/>
      <sheetName val="MTEL5"/>
      <sheetName val="G-L Activity"/>
      <sheetName val="NRL DETAIL"/>
      <sheetName val="SKYTEL BLR655 B DETAIL"/>
      <sheetName val="WRT by Channel"/>
      <sheetName val="SIG-DATA"/>
      <sheetName val="MANPOWER"/>
      <sheetName val="Seattle Inputs"/>
      <sheetName val="Viginia Inputs"/>
      <sheetName val="Seattle Cashflows"/>
      <sheetName val="Virginia Cashflows"/>
      <sheetName val="180 Baldwin Datacenter Analysis"/>
      <sheetName val="TrialBal"/>
      <sheetName val="OTHER GL# DETAIL"/>
      <sheetName val="GL 8000's"/>
      <sheetName val="GL#1030"/>
      <sheetName val="GL#1040-4810"/>
      <sheetName val="GL#1100-1105"/>
      <sheetName val="GL#1120"/>
      <sheetName val="GL#1205"/>
      <sheetName val="GL#1211-2211"/>
      <sheetName val="GL#1220-2220"/>
      <sheetName val="GL#1230-2230"/>
      <sheetName val="GL#1240-2240"/>
      <sheetName val="GL#1250-2250"/>
      <sheetName val="GL#1310"/>
      <sheetName val="WIP Detail"/>
      <sheetName val="GL#1410-1450"/>
      <sheetName val="ECIsum"/>
      <sheetName val="ECIgl"/>
      <sheetName val="ECIum "/>
      <sheetName val="ECIprop "/>
      <sheetName val="ECIeq"/>
      <sheetName val="ECIauto"/>
      <sheetName val="GL#2000"/>
      <sheetName val="GL#2400"/>
      <sheetName val="GL#2460-1460"/>
      <sheetName val="WorkCompPmts"/>
      <sheetName val="GL#2600 "/>
      <sheetName val="GL#2610"/>
      <sheetName val="GL#2890"/>
      <sheetName val="GL#3500"/>
      <sheetName val="RghMatl"/>
      <sheetName val="Trim L&amp;M"/>
      <sheetName val="DeprExp &amp; Losses"/>
      <sheetName val="OVH"/>
      <sheetName val="Tax Recaps"/>
      <sheetName val="Rentals"/>
      <sheetName val="SM EQ"/>
      <sheetName val="R &amp; M"/>
      <sheetName val="TLF"/>
      <sheetName val="AdvPromo"/>
      <sheetName val="T &amp; E"/>
      <sheetName val="EmpBen"/>
      <sheetName val="PrProof"/>
      <sheetName val="YR END"/>
      <sheetName val="2001cph"/>
      <sheetName val="RghMatl (2)"/>
      <sheetName val="Trim L&amp;M (2)"/>
      <sheetName val="SURPLUS &gt; 90 DAYS"/>
      <sheetName val="SURPLUS &gt;12 MO"/>
      <sheetName val="OBSOLETE"/>
      <sheetName val="NCM "/>
      <sheetName val="NR"/>
      <sheetName val="MONTH DATA"/>
      <sheetName val="MONTH CHART"/>
      <sheetName val="PP  -  CO"/>
      <sheetName val="Indicative Terms"/>
      <sheetName val="Pro forma Cap Table"/>
      <sheetName val="Cash Flow Generation A"/>
      <sheetName val="Capitalization A"/>
      <sheetName val="Cash Flow Generation B"/>
      <sheetName val="Capitalization B"/>
      <sheetName val="Cash Flow Generation C"/>
      <sheetName val="Capitalization C"/>
      <sheetName val="Consolidated A"/>
      <sheetName val="Consolidated B"/>
      <sheetName val="Consolidated C"/>
      <sheetName val="Com Com Output"/>
      <sheetName val="Management vs. Downside"/>
      <sheetName val="Error Check"/>
      <sheetName val="Description of the Model"/>
      <sheetName val="Debt Summary (2)"/>
      <sheetName val="Qutr Output -- DO NOT USE"/>
      <sheetName val="Ex. 1"/>
      <sheetName val="Ex. 2"/>
      <sheetName val="Ex. 3"/>
      <sheetName val="Ex. 4"/>
      <sheetName val="Ex. 5"/>
      <sheetName val="Ex. 6"/>
      <sheetName val="Ex. 7"/>
      <sheetName val="Ex. 7 Enhanced"/>
      <sheetName val="Ex. 7a"/>
      <sheetName val="Ex. 7b"/>
      <sheetName val="Ex. 8"/>
      <sheetName val="Ex. 9"/>
      <sheetName val="Ex. 10"/>
      <sheetName val="Ex. 11"/>
      <sheetName val="Ex. 12"/>
      <sheetName val="Ex. 13"/>
      <sheetName val="Ex. 14"/>
      <sheetName val="Ex. 15"/>
      <sheetName val="Ex. 16"/>
      <sheetName val="Ex. 17"/>
      <sheetName val="Ex. 18"/>
      <sheetName val="Ex. 19"/>
      <sheetName val="Ex. 20"/>
      <sheetName val="Ex. 21"/>
      <sheetName val="Ex. 22"/>
      <sheetName val="Ex. 23"/>
      <sheetName val="Ex. 24"/>
      <sheetName val="EX. 25"/>
      <sheetName val="Ex. 26"/>
      <sheetName val="Ex. 27"/>
      <sheetName val="EX. 28"/>
      <sheetName val="EX. 29"/>
      <sheetName val="Ex. 30"/>
      <sheetName val="Ex. 31"/>
      <sheetName val="Ex. 32"/>
      <sheetName val="Ex. 33"/>
      <sheetName val="Ex. 34"/>
      <sheetName val="Ex. 35"/>
      <sheetName val="Ex. 36"/>
      <sheetName val="Ex. 37"/>
      <sheetName val="Ex. 38"/>
      <sheetName val="Ex. 39"/>
      <sheetName val="Ex. 40"/>
      <sheetName val="Ex. 41"/>
      <sheetName val="Ex. 42"/>
      <sheetName val="Ex. 43"/>
      <sheetName val="Ex. 44"/>
      <sheetName val="Ex. 45"/>
      <sheetName val="Ex. 46"/>
      <sheetName val="Ex. 47"/>
      <sheetName val="Ex. 48"/>
      <sheetName val="App. A - Attrition Analysis (1)"/>
      <sheetName val="App. A - Attrition Analysis 1a"/>
      <sheetName val="App. A - Attrition Analysis 1b"/>
      <sheetName val="App. A - Attrition Analysis 1c"/>
      <sheetName val="App. A - Attrition Analysis (2)"/>
      <sheetName val="Enhanced Services"/>
      <sheetName val="BLANK"/>
      <sheetName val="TAB1"/>
      <sheetName val="L DETAIL DOM"/>
      <sheetName val="L DETAIL INTL"/>
      <sheetName val="L DETAIL"/>
      <sheetName val="L SUM"/>
      <sheetName val="TAB2"/>
      <sheetName val="C DETAIL DOM"/>
      <sheetName val="C DETAIL INTL"/>
      <sheetName val="C DETAIL"/>
      <sheetName val="C SUM"/>
      <sheetName val="TAB3"/>
      <sheetName val="TAB4"/>
      <sheetName val="TAB5"/>
      <sheetName val="L CAPSTRUCT"/>
      <sheetName val="C CAPSTRUCT"/>
      <sheetName val="TAB6"/>
      <sheetName val="L TOTAL"/>
      <sheetName val="L NA"/>
      <sheetName val="L US"/>
      <sheetName val="L US BASE"/>
      <sheetName val="L US NEW BUILD"/>
      <sheetName val="L CAN"/>
      <sheetName val="L CAN BASE"/>
      <sheetName val="L CAN NEW BUILD"/>
      <sheetName val="L STAR"/>
      <sheetName val="L STAR BASE"/>
      <sheetName val="L STAR NEW BUILD"/>
      <sheetName val="L MAGIC"/>
      <sheetName val="L MAGIC BASE"/>
      <sheetName val="L MAGIC NEW BUILD"/>
      <sheetName val="L INTL"/>
      <sheetName val="L OTHER INTL"/>
      <sheetName val="L OTHER INTL BASE"/>
      <sheetName val="L OTHER INTL NEW BUILD"/>
      <sheetName val="L SPAIN"/>
      <sheetName val="L SPAIN  BASE"/>
      <sheetName val="L SPAIN NEW BUILD"/>
      <sheetName val="PV Calc"/>
      <sheetName val="338(h)(10)"/>
      <sheetName val="Program Detail Toggle"/>
      <sheetName val="LTM Inc St"/>
      <sheetName val="7.30 DualStar BS"/>
      <sheetName val="Debt Calculations"/>
      <sheetName val="Dualstar Factored New Business"/>
      <sheetName val="Program Output"/>
      <sheetName val="Revenue Analysis"/>
      <sheetName val="Revenue Run Rate"/>
      <sheetName val="Iraq Related"/>
      <sheetName val="Variance (2)"/>
      <sheetName val="DUER CY"/>
      <sheetName val="TMS_Summary IS"/>
      <sheetName val="Consolidated LTM Schedule"/>
      <sheetName val="TMS_Monthly Projections"/>
      <sheetName val="TMS_TTM EBITDA"/>
      <sheetName val="Omen IS"/>
      <sheetName val="OMEN Monthly IS"/>
      <sheetName val="DUER Monthly IS"/>
      <sheetName val="GAITS_Historical Financials"/>
      <sheetName val="GAITS_Monthly Projections"/>
      <sheetName val="TMS_BS 9 30 06"/>
      <sheetName val="Omen_Historical Balance  Sheet"/>
      <sheetName val="TMS_CYE 06 Balance Sheet"/>
      <sheetName val="DUER_Historical Balance Sheets"/>
      <sheetName val="Omen_Historical IS"/>
      <sheetName val="TMS_FY07 Monthly Budget"/>
      <sheetName val="Firm Value Calcs"/>
      <sheetName val="Accretion SensitivityOutput"/>
      <sheetName val="Accretion Output "/>
      <sheetName val="Stock Impact"/>
      <sheetName val="PF  Cash EPS Graph"/>
      <sheetName val="EX Ratio Analysis"/>
      <sheetName val="PF P&amp;L"/>
      <sheetName val="PF CFS"/>
      <sheetName val="Revolver"/>
      <sheetName val="Ali Synergy Est (2)"/>
      <sheetName val="Synergies"/>
      <sheetName val="D&amp;A Adj."/>
      <sheetName val="Purch. Acc."/>
      <sheetName val="P&amp;L Adj."/>
      <sheetName val="Reconc."/>
      <sheetName val="PrintMacro"/>
      <sheetName val="LBO Returns - Gores Model"/>
      <sheetName val="Summary Credit Statistics"/>
      <sheetName val="DCF Analysis"/>
      <sheetName val="Consolildated IS"/>
      <sheetName val="Consolidate Cash Flow Statement"/>
      <sheetName val="Consolidated  Balance Sheet"/>
      <sheetName val="OPCO IS"/>
      <sheetName val="Hosting P&amp;L"/>
      <sheetName val="Hosting Transition"/>
      <sheetName val="Network P&amp;L"/>
      <sheetName val="Network Transition"/>
      <sheetName val="OPCO Cash Flow Statement"/>
      <sheetName val="OPCO Balance Sheet"/>
      <sheetName val="Network Costs"/>
      <sheetName val="Real Estate Co."/>
      <sheetName val="Owned Real Estate Buid-Up"/>
      <sheetName val="Revenue Forecast"/>
      <sheetName val="Staff Costs"/>
      <sheetName val="IDC Facilities"/>
      <sheetName val="SG&amp;A Facilities"/>
      <sheetName val="D&amp;A"/>
      <sheetName val="Labor Inputs"/>
      <sheetName val="Backlog Exhibit for OM"/>
      <sheetName val="2003 Sort"/>
      <sheetName val="Administration&gt;&gt;"/>
      <sheetName val="Set Up"/>
      <sheetName val="Price &amp; Structure"/>
      <sheetName val="Calculations&gt;&gt;"/>
      <sheetName val="Opening Balance Sheet Detail"/>
      <sheetName val="Capital Structure"/>
      <sheetName val="Revenue Detail"/>
      <sheetName val="Cost of Sales Detail"/>
      <sheetName val="Opex Detail (2)"/>
      <sheetName val="Opex Detail"/>
      <sheetName val="Process Engineering"/>
      <sheetName val="Modular Systems"/>
      <sheetName val="Hynetics"/>
      <sheetName val="NewTechnology"/>
      <sheetName val="Facility DesignBuild"/>
      <sheetName val="Extraction &amp; Incremental"/>
      <sheetName val="Restructuring Cost"/>
      <sheetName val="Reports&gt;&gt;"/>
      <sheetName val="Report Exhibits"/>
      <sheetName val="Export Dialog"/>
      <sheetName val="Merger-00"/>
      <sheetName val="Company 1"/>
      <sheetName val="Company 2"/>
      <sheetName val="Matrix Target"/>
      <sheetName val="DCF - Company 1"/>
      <sheetName val="DCF - Company 2"/>
      <sheetName val="Pollux"/>
      <sheetName val="Castor"/>
      <sheetName val="Castor Light"/>
      <sheetName val="Castor Light Old"/>
      <sheetName val="Exchange_Ratio"/>
      <sheetName val="Summary_Matrix"/>
      <sheetName val="Log File"/>
      <sheetName val="2001 - 2006 Forecast Detail"/>
      <sheetName val="2001 - 2006 Billings Detail"/>
      <sheetName val="Assumptions to 5 Yr Forecast"/>
      <sheetName val="Balance Sheet Forecast"/>
      <sheetName val="Income Statement Forecast"/>
      <sheetName val="Indirect Cash Flow Forecast"/>
      <sheetName val="Direct Cash Flow Forecast"/>
      <sheetName val="Receipts"/>
      <sheetName val="Graphical Manifest"/>
      <sheetName val="Cash Flow Walkdown"/>
      <sheetName val="Risks &amp; Opportunities"/>
      <sheetName val="SEPT CRS"/>
      <sheetName val="Balance Sheet_VDF"/>
      <sheetName val="Forecasts_VDF"/>
      <sheetName val="Charts_VDF"/>
      <sheetName val="amt_vdf"/>
      <sheetName val="2001 YE"/>
      <sheetName val="2001 Q1"/>
      <sheetName val="2001 Q2"/>
      <sheetName val="2001 Q3"/>
      <sheetName val="2001 Q4"/>
      <sheetName val="PAGE3.1"/>
      <sheetName val="SCH01"/>
      <sheetName val="PAGE3.2"/>
      <sheetName val="XAGE"/>
      <sheetName val="CONTRA"/>
      <sheetName val="SELFPAY"/>
      <sheetName val="WORKERSCOMP"/>
      <sheetName val="CONTRACTUAL ADJ"/>
      <sheetName val="UNBILLED AR"/>
      <sheetName val="PREBILLED AR"/>
      <sheetName val="PAGE4"/>
      <sheetName val="PAGE5"/>
      <sheetName val="PAGE7"/>
      <sheetName val="PAGE8"/>
      <sheetName val="PAGE9"/>
      <sheetName val="SCH03"/>
      <sheetName val="RETAIN"/>
      <sheetName val="PROGRESS"/>
      <sheetName val="HEALTHAR"/>
      <sheetName val="PAGE3_1"/>
      <sheetName val="BS NewCo BVL+remainingTBC Aug05"/>
      <sheetName val="New Co plus AJEs Aug05-SOURCE"/>
      <sheetName val="Exh-1 Aug 05 Consolidating BS"/>
      <sheetName val="Exh-2 Aug 05 BWS+TBC BS"/>
      <sheetName val="AR - Trade"/>
      <sheetName val="AR-Agent"/>
      <sheetName val="AP-trade"/>
      <sheetName val="AP-Agent"/>
      <sheetName val="Accrued liabilities"/>
      <sheetName val="Prepaid expense"/>
      <sheetName val="Planned Capex"/>
      <sheetName val="Agent Contract"/>
      <sheetName val="BS Table"/>
      <sheetName val="BS Table II"/>
      <sheetName val="WorkCap Chart"/>
      <sheetName val="BWS Monthly Working Cap"/>
      <sheetName val="BWS+TBC Monthly Working Cap (2)"/>
      <sheetName val="TBC due from affi-work cap"/>
      <sheetName val="BWS due from affi - work cap"/>
      <sheetName val="BWS&amp;TBC&amp;Aje - source"/>
      <sheetName val="BWS BS"/>
      <sheetName val="Aug 05 Consolidating BS-TRASH"/>
      <sheetName val="All Inputs"/>
      <sheetName val="Acquisition"/>
      <sheetName val="Purchase"/>
      <sheetName val="Dilution"/>
      <sheetName val="Income-Pro"/>
      <sheetName val="Income-Pre"/>
      <sheetName val="CashFl-Pro"/>
      <sheetName val="Balance Sheet-Pro"/>
      <sheetName val="Balance Sheet-Pre"/>
      <sheetName val="Chart1 (revised) (2)"/>
      <sheetName val="Airtours"/>
      <sheetName val="OAirtours"/>
      <sheetName val="Kuoni"/>
      <sheetName val="Preussag"/>
      <sheetName val="OPreussag"/>
      <sheetName val="First Choice"/>
      <sheetName val="OFirstchoice"/>
      <sheetName val="Pres Dec 2001"/>
      <sheetName val="Club Med"/>
      <sheetName val="Thomas Cook"/>
      <sheetName val="BLANK (8)"/>
      <sheetName val="BLANK (7)"/>
      <sheetName val="AT-TC--&gt;"/>
      <sheetName val="MC NEW AT-TC"/>
      <sheetName val="AT-FC--&gt;"/>
      <sheetName val="MC NEW AT-FC"/>
      <sheetName val="MC (2)"/>
      <sheetName val="FC-TC--&gt;"/>
      <sheetName val="TC Valuation"/>
      <sheetName val="FCH Shareholder"/>
      <sheetName val="ForBook"/>
      <sheetName val="LBODCF"/>
      <sheetName val="Merge Company"/>
      <sheetName val="Certificate"/>
      <sheetName val="Sales History"/>
      <sheetName val="Master (2)"/>
      <sheetName val="Exch Ratio"/>
      <sheetName val="OpStats"/>
      <sheetName val="SynOutput"/>
      <sheetName val="Contrib."/>
      <sheetName val="Quickbooks_IS"/>
      <sheetName val="New Business_2006"/>
      <sheetName val="2006 Bridge"/>
      <sheetName val="Budget FS's"/>
      <sheetName val="IS Summary"/>
      <sheetName val="IS_2007"/>
      <sheetName val="Contract Roll Up_Summary (2)"/>
      <sheetName val="Updated Backlog"/>
      <sheetName val="Fringe Analysis"/>
      <sheetName val="Backlog Burn Summary"/>
      <sheetName val="Contract Roll Up_Summary"/>
      <sheetName val="Contract Roll Up_Monthly"/>
      <sheetName val="Historical PL"/>
      <sheetName val="BDS_Waterfall"/>
      <sheetName val="Training"/>
      <sheetName val="DD"/>
      <sheetName val="IFG"/>
      <sheetName val="Mapquest"/>
      <sheetName val="Stalker"/>
      <sheetName val="Tradecraft"/>
      <sheetName val="Mercury"/>
      <sheetName val="Athena"/>
      <sheetName val="OOE"/>
      <sheetName val="Shadow"/>
      <sheetName val="Realities"/>
      <sheetName val="SOO"/>
      <sheetName val="CPADMIN"/>
      <sheetName val="MA Targeting"/>
      <sheetName val="NE"/>
      <sheetName val="Cultures"/>
      <sheetName val="Locker"/>
      <sheetName val="Wizard"/>
      <sheetName val="Ghost"/>
      <sheetName val="Reimueller"/>
      <sheetName val="Recruitment"/>
      <sheetName val="Troy"/>
      <sheetName val="SLIC 2"/>
      <sheetName val="SLIC 15"/>
      <sheetName val="SLIC 20"/>
      <sheetName val="SLIC 39"/>
      <sheetName val="SLIC 41"/>
      <sheetName val="SLIC 42"/>
      <sheetName val="SLIC 44"/>
      <sheetName val="SLIC 102"/>
      <sheetName val="SLIC 110"/>
      <sheetName val="Venus 2"/>
      <sheetName val="RIS"/>
      <sheetName val="Godzilla"/>
      <sheetName val="PIPE KC IC's"/>
      <sheetName val="PIPE GDC"/>
      <sheetName val="PIPE Recruitment Center"/>
      <sheetName val="PIPE NE"/>
      <sheetName val="PIPE ADMIN"/>
      <sheetName val="PIPE I2S"/>
      <sheetName val="PIPE ISIS"/>
      <sheetName val="PIPE RAMP"/>
      <sheetName val="PIPE FULCRUM"/>
      <sheetName val="PIPE HERCULES"/>
      <sheetName val="PIPE RIC"/>
      <sheetName val="Teaser Financial Summary"/>
      <sheetName val="Monthly Liquidity"/>
      <sheetName val="Monthly Liquidity Analysis"/>
      <sheetName val="Star Wars"/>
      <sheetName val="(Bridge-Mgmt-Saudi) IRRs "/>
      <sheetName val="BH Investment &amp; New Investor"/>
      <sheetName val="Summary Saudi &amp;  BH internal"/>
      <sheetName val="Internal "/>
      <sheetName val="Bridge economics"/>
      <sheetName val="Breakeven Data"/>
      <sheetName val="Payload Buildup"/>
      <sheetName val="Fixed &amp; Variable-Case 1"/>
      <sheetName val="Bay Harbour Investment"/>
      <sheetName val="Liquidity Analysis"/>
      <sheetName val="SBU Rank"/>
      <sheetName val="SBU Rank without GW"/>
      <sheetName val="Total PRC"/>
      <sheetName val="Total TASC"/>
      <sheetName val="TASC Commercial"/>
      <sheetName val="Total DSD"/>
      <sheetName val="PRC-Civil"/>
      <sheetName val="PRC-Defense Services"/>
      <sheetName val="PRC - Defense Systems"/>
      <sheetName val="PRC - Standard Systems"/>
      <sheetName val="TASC - Signals Intellig"/>
      <sheetName val="TASC - Information Mgmt"/>
      <sheetName val="TASC - Space Systems"/>
      <sheetName val="TASC - Federal Services"/>
      <sheetName val="TASC - Enterprise Security"/>
      <sheetName val="TASC - Weather Serv"/>
      <sheetName val="TASC - Emerge"/>
      <sheetName val="DSD - RCD"/>
      <sheetName val="DSD - RIS"/>
      <sheetName val="DSD - C3"/>
      <sheetName val="DSD - Ships"/>
      <sheetName val="PRC Civil Chart"/>
      <sheetName val="PRC Def Serv Chart"/>
      <sheetName val="PRC Def Sys Chart "/>
      <sheetName val="PRC Std Sys Chart"/>
      <sheetName val="TASC Signals Chart"/>
      <sheetName val="TASC Info Mgmt Chart"/>
      <sheetName val="TASC Space Sys Chart"/>
      <sheetName val="TASC Federal Services Chart"/>
      <sheetName val="TASC Enterprise Security Chart"/>
      <sheetName val="DSD - C3 Chart"/>
      <sheetName val="DSD - Rugged Chart"/>
      <sheetName val="DSD - Ships Chart"/>
      <sheetName val="Ranking Table"/>
      <sheetName val="debt scenarios"/>
      <sheetName val="KATWW_BS"/>
      <sheetName val="ASAP_BS"/>
      <sheetName val="Consolidated_BS"/>
      <sheetName val="BS_Exhibit"/>
      <sheetName val="KATWW_IS"/>
      <sheetName val="Katt_Monthly"/>
      <sheetName val="Katt_Annual"/>
      <sheetName val="ASAP_IS"/>
      <sheetName val="ASAP_Monthly"/>
      <sheetName val="ASAP_Annual"/>
      <sheetName val="Consolidated_IS"/>
      <sheetName val="IS_Exhibit"/>
      <sheetName val="ASAP_Exhibit"/>
      <sheetName val="Warehouse_Exhibit"/>
      <sheetName val="Brokerage_Exhibits"/>
      <sheetName val="Consulting_Exhibit"/>
      <sheetName val="Air Freight_Exhibit"/>
      <sheetName val="monthly_exhibit"/>
      <sheetName val="Katt_Trends"/>
      <sheetName val="ASAP_Calcs"/>
      <sheetName val="Warehouse_Calcs"/>
      <sheetName val="Brokerage_Calcs"/>
      <sheetName val="Consulting_Calcs"/>
      <sheetName val="AF_Calcs"/>
      <sheetName val="Balance Sheet Items"/>
      <sheetName val="Summary Buyout"/>
      <sheetName val="One Profit"/>
      <sheetName val="Advanced Profit"/>
      <sheetName val="Email Profit"/>
      <sheetName val="Telemetry Profit"/>
      <sheetName val="GTG Depr. Schedule "/>
      <sheetName val="Summary P&amp;L "/>
      <sheetName val="Detail Adjustments"/>
      <sheetName val="Rev Pro Forma"/>
      <sheetName val="Telco"/>
      <sheetName val="Skytel Telco"/>
      <sheetName val="NSA"/>
      <sheetName val="Operator Dispatch"/>
      <sheetName val="COGS Detail"/>
      <sheetName val="SG&amp;A by Acct"/>
      <sheetName val="Skytel SG&amp;A"/>
      <sheetName val="SG&amp;A Detail"/>
      <sheetName val="SG&amp;A Pro Forma"/>
      <sheetName val="Facilities Actual"/>
      <sheetName val="Pro Forma Facilities"/>
      <sheetName val="BS Output for Year"/>
      <sheetName val="WC Output for Year"/>
      <sheetName val="Domestic AR"/>
      <sheetName val="Profit Allocations"/>
      <sheetName val="Corp &amp; Other"/>
      <sheetName val="PF-BS"/>
      <sheetName val="Fiber Miles"/>
      <sheetName val="AS"/>
      <sheetName val="DCF-2"/>
      <sheetName val="Product Build-up NEW"/>
      <sheetName val="PFD"/>
      <sheetName val="RAD"/>
      <sheetName val="2000-2007"/>
      <sheetName val="Variance_Orig"/>
      <sheetName val="SoundByte_Orig"/>
      <sheetName val="Variance Output_ORIG"/>
      <sheetName val="Variance Output_Feb 24"/>
      <sheetName val="Variance_2004"/>
      <sheetName val="SoundByte_2004"/>
      <sheetName val="Divisional Breakdown"/>
      <sheetName val="Sub. Debt"/>
      <sheetName val="Hedge"/>
      <sheetName val="Surge"/>
      <sheetName val="MRE"/>
      <sheetName val="Turnover"/>
      <sheetName val="Monthly Notes"/>
      <sheetName val="FDS"/>
      <sheetName val="Tables_3"/>
      <sheetName val="tables_2"/>
      <sheetName val="is Q1"/>
      <sheetName val="is Q2"/>
      <sheetName val="is Q3"/>
      <sheetName val="is Q4"/>
      <sheetName val="IS 10K Format"/>
      <sheetName val="bs 10Q"/>
      <sheetName val="bs 10Q (2)"/>
      <sheetName val="CF 10Q"/>
      <sheetName val="SGA Jerry"/>
      <sheetName val="SGA Mark"/>
      <sheetName val="SGA"/>
      <sheetName val="CapExpJE"/>
      <sheetName val="SGA_Budget"/>
      <sheetName val="SGA- Engineering"/>
      <sheetName val="SGA-By Profit Center"/>
      <sheetName val="Other 50 Departments"/>
      <sheetName val="DefRev"/>
      <sheetName val="Equity RF"/>
      <sheetName val="Actuals99"/>
      <sheetName val="Leads98"/>
      <sheetName val="Budget99"/>
      <sheetName val="Forecast99"/>
      <sheetName val="Leads99"/>
      <sheetName val="Lloyd Input"/>
      <sheetName val="Profit Center IS Variable Month"/>
      <sheetName val="Profit Center IS YTD"/>
      <sheetName val="IS Dept Compare"/>
      <sheetName val="Historical IS Detail (2)"/>
      <sheetName val="IS Detail _ Compare"/>
      <sheetName val="Historical IS Detail"/>
      <sheetName val="Historical IS Summary"/>
      <sheetName val="Historical IS Summary-Q"/>
      <sheetName val="Historical CF (2)"/>
      <sheetName val="Historical CF"/>
      <sheetName val="Provision"/>
      <sheetName val="Acct. Analysi"/>
      <sheetName val="Memo_Sources Uses"/>
      <sheetName val="Jun 2005 BS"/>
      <sheetName val="McNeil FY05 Waterfall_SORT"/>
      <sheetName val="McNeil FY05 Waterfall_OUTPUT"/>
      <sheetName val="FY2005_Income Statement"/>
      <sheetName val="FY2005_Balance Sheet"/>
      <sheetName val="FY04_Income Statement"/>
      <sheetName val="Model_BANKS"/>
      <sheetName val="McNeil_Quarterly Revenue"/>
      <sheetName val="FY04_BAL Sheet"/>
      <sheetName val="Original 05 Monthly_Variance"/>
      <sheetName val="VISTAR_LTM July"/>
      <sheetName val="Memo Ouput_Financials"/>
      <sheetName val="Memo Ouput_McNeil"/>
      <sheetName val="ViStar_Backlog Waterfall"/>
      <sheetName val="ViStar_TRAILING 12 MONTHS"/>
      <sheetName val="ViSTar July 05"/>
      <sheetName val="ViStar_May 31 BS"/>
      <sheetName val="2004 Contract Summary"/>
      <sheetName val="Summary Info"/>
      <sheetName val="Memo Table_Backlog"/>
      <sheetName val="Memo Table_Earnout"/>
      <sheetName val="Memo Table_Contract Table"/>
      <sheetName val="ZKD"/>
      <sheetName val="Key Pad"/>
      <sheetName val="PAYROLL REPORT-ACTIVE"/>
      <sheetName val="Trf Raw Data-Inactive"/>
      <sheetName val="Key-in Data-Inactive"/>
      <sheetName val="rawdata"/>
      <sheetName val="Historical Income Statement"/>
      <sheetName val="Projected Income Statement"/>
      <sheetName val="monthly projections"/>
      <sheetName val="monthly historical"/>
      <sheetName val="cap cost amort"/>
      <sheetName val="Annual Attrition"/>
      <sheetName val="Average Monitoring Rate"/>
      <sheetName val="BS Bridge"/>
      <sheetName val="IS Detail"/>
      <sheetName val="IS Detail (2)"/>
      <sheetName val="IS Variance"/>
      <sheetName val="Program Detail"/>
      <sheetName val="Unlevered FCF"/>
      <sheetName val="PP Analysis"/>
      <sheetName val="EBITDA Calc"/>
      <sheetName val="Segment 10Q"/>
      <sheetName val="Segments"/>
      <sheetName val="Recurring"/>
      <sheetName val="Recurring 10Q"/>
      <sheetName val="Segment Details"/>
      <sheetName val="Backlog 10Q"/>
      <sheetName val="Vehicles"/>
      <sheetName val="Steve's Pending"/>
      <sheetName val="Budget F800's"/>
      <sheetName val="Budget Ritchie Bros"/>
      <sheetName val="Wholesale"/>
      <sheetName val="Wholesale History"/>
      <sheetName val="Actuals_Trend_Summary "/>
      <sheetName val="Actuals_Trend_Summary (2)"/>
      <sheetName val="Actuals_Trend_Detail"/>
      <sheetName val="By_Qtr"/>
      <sheetName val="Janie Major by revdoc"/>
      <sheetName val="Actual_Exec_Close"/>
      <sheetName val="Budget_Exec_Close"/>
      <sheetName val="Performance 2"/>
      <sheetName val="By_Channel "/>
      <sheetName val="By GM_NDR"/>
      <sheetName val="Price_Quantity"/>
      <sheetName val="Base_Revenue"/>
      <sheetName val="Total_Revenue"/>
      <sheetName val="Total_Revenue (2)"/>
      <sheetName val="WORKERS COMP"/>
      <sheetName val="CONTRACTUAL ADJUSTMENT"/>
      <sheetName val="OTHER1"/>
      <sheetName val="OTHER2"/>
      <sheetName val="PAGE3.4"/>
      <sheetName val="PAGE6.1"/>
      <sheetName val="PAGE6.2"/>
      <sheetName val="PAGE6.3"/>
      <sheetName val="PAGE6.4"/>
      <sheetName val="SCH04 BAD DEBT"/>
      <sheetName val="SCH04.1 CONTRACTUAL"/>
      <sheetName val="SCH05 #1"/>
      <sheetName val="SCH05 #2"/>
      <sheetName val="SCH05 #3"/>
      <sheetName val="SCH05 #4"/>
      <sheetName val="CASH DISTRIBUTIONS"/>
      <sheetName val="SALES DISTRIBUTIONS"/>
      <sheetName val="SCH08"/>
      <sheetName val="SCH09"/>
      <sheetName val="SCH10"/>
      <sheetName val="ARdialog"/>
      <sheetName val="PrintSub"/>
      <sheetName val="Data Entry"/>
      <sheetName val="Conv. Debt"/>
      <sheetName val="Preferred"/>
      <sheetName val="Conv. Pref."/>
      <sheetName val="Shares Outstanding"/>
      <sheetName val="Premium"/>
      <sheetName val="DCF_5"/>
      <sheetName val="MCLL"/>
      <sheetName val="Binomial"/>
      <sheetName val="Black - Scholes"/>
      <sheetName val="Structure"/>
      <sheetName val="Restructuring"/>
      <sheetName val="Subscriber Demographics"/>
      <sheetName val="Frost &amp; Sullivan"/>
      <sheetName val="FCF"/>
      <sheetName val="MM FCF"/>
      <sheetName val="FY03"/>
      <sheetName val="Year to Year Comparison"/>
      <sheetName val="Supporting Trial Balances"/>
      <sheetName val="NEON"/>
      <sheetName val="CTC"/>
      <sheetName val="NOPT Liquidity Analysis"/>
      <sheetName val="CTC Liquidity Analysis"/>
      <sheetName val="ProForma Liqudity Analysis"/>
      <sheetName val="NOPT Liquidity Analysis - Syn."/>
      <sheetName val="CTC Liquidity Analysis - Syn."/>
      <sheetName val="Merger Output - IS"/>
      <sheetName val="MISC Tables"/>
      <sheetName val="Interest Rate"/>
      <sheetName val="Borr Cert"/>
      <sheetName val="COPS Inc State"/>
      <sheetName val="144 Inc State"/>
      <sheetName val=" Inc State"/>
      <sheetName val="Income Statement Presentation"/>
      <sheetName val="Creation Costs"/>
      <sheetName val="Attrition"/>
      <sheetName val="RMR S&amp;U Chart"/>
      <sheetName val="Bal Sheet Closing Memo"/>
      <sheetName val="Collateral Charts"/>
      <sheetName val="Creation Cost"/>
      <sheetName val="Borr Certs"/>
      <sheetName val="RMR Cap Chart"/>
      <sheetName val="Cap Chart"/>
      <sheetName val="CCM Balance Sheet Output"/>
      <sheetName val="Annual_Model"/>
      <sheetName val="Loan Grade"/>
      <sheetName val="Disbursement of Funds"/>
      <sheetName val="Fee Settlement Sheet"/>
      <sheetName val="Sum Fin Chart - Preclear"/>
      <sheetName val="Sum Fin Chart - CAR"/>
      <sheetName val="Sourceand Use-ProspectAudit"/>
      <sheetName val="BSDetail"/>
      <sheetName val="Op Summary Recaps"/>
      <sheetName val="Balance Sheet Consolidated"/>
      <sheetName val="Income Statement Consolidated"/>
      <sheetName val="ISDetail Consolidated"/>
      <sheetName val="DebtService"/>
      <sheetName val="Medicaid capital rate loan size"/>
      <sheetName val="ARSum"/>
      <sheetName val="ARTO&amp;Dil-consolidate"/>
      <sheetName val="Availability "/>
      <sheetName val="AR Ramp UP"/>
      <sheetName val="ARConcDelinq"/>
      <sheetName val="Medicaid RemitTest"/>
      <sheetName val="Billing and Collections"/>
      <sheetName val="censustrends"/>
      <sheetName val="LiabQues"/>
      <sheetName val="ThirdPartySettlements"/>
      <sheetName val="MIS (1)"/>
      <sheetName val=" MIS (2)"/>
      <sheetName val="MHS Portfolio"/>
      <sheetName val="1-Workpaper Index"/>
      <sheetName val="2-Trends 3rd Party Reimbursmnt"/>
      <sheetName val="3-General Mgmnt Q"/>
      <sheetName val="4-MIS Q"/>
      <sheetName val="5-AP &amp; Liab Q"/>
      <sheetName val="6-Loan Rating Matrix"/>
      <sheetName val="7-Transaction Summary"/>
      <sheetName val="9-Bal Sheet"/>
      <sheetName val="10-BS Detail"/>
      <sheetName val="11-Income Statement"/>
      <sheetName val="12-IS Detail"/>
      <sheetName val="14-Debt Service"/>
      <sheetName val="15-Debt Service Assumptions"/>
      <sheetName val="16-Availability"/>
      <sheetName val="17-BBC"/>
      <sheetName val="18-Billing Matrix"/>
      <sheetName val="19-Liquidity Matrix"/>
      <sheetName val="20-AR Trend"/>
      <sheetName val="21-AR Rollforward"/>
      <sheetName val="22-Remit Test"/>
      <sheetName val="23-Cash Lockbox"/>
      <sheetName val="24-Cash Operating"/>
      <sheetName val="26-Loan Turn"/>
      <sheetName val="27-Payroll Tax Liability"/>
      <sheetName val="29-AP Aging Trend"/>
      <sheetName val="32-Debt Schedule"/>
      <sheetName val="33-3rd Party Settlement"/>
      <sheetName val="34-SNF Survey"/>
      <sheetName val="35-Census"/>
      <sheetName val="36-Medicaid Capital Value"/>
      <sheetName val="XXXXX"/>
      <sheetName val="XXXX0"/>
      <sheetName val="Non Wind Tunnel Consolidated"/>
      <sheetName val="Consolidated2"/>
      <sheetName val="Non Wind Tunnel Consolidated 2"/>
      <sheetName val="San Diego"/>
      <sheetName val="San Diego2"/>
      <sheetName val="TWT"/>
      <sheetName val="TWT2"/>
      <sheetName val="Ontario"/>
      <sheetName val="Ontario2"/>
      <sheetName val="Tullahoma"/>
      <sheetName val="Tullahoma2"/>
      <sheetName val="Hampton"/>
      <sheetName val="Hampton2"/>
      <sheetName val="Huntsville"/>
      <sheetName val="Huntsville2"/>
      <sheetName val="Cincinnati"/>
      <sheetName val="Cincinnati2"/>
      <sheetName val="Montreal"/>
      <sheetName val="Montreal2"/>
      <sheetName val="Field Service"/>
      <sheetName val="Field Service2"/>
      <sheetName val="Corporate2"/>
      <sheetName val="Mnthly Unit Bud"/>
      <sheetName val="Notes (2)"/>
      <sheetName val="Shares OS"/>
      <sheetName val="Acq Assumptions"/>
      <sheetName val="DepAmort"/>
      <sheetName val="DeprAmortRec"/>
      <sheetName val="BY SBU"/>
      <sheetName val="RevOP Summ"/>
      <sheetName val="OP"/>
      <sheetName val="OP Margin"/>
      <sheetName val="DeprecAmort"/>
      <sheetName val="BAL SHEETS"/>
      <sheetName val="Monthly FS assumptions"/>
      <sheetName val="Monthly CF Summary"/>
      <sheetName val="CorpMergDFC"/>
      <sheetName val="CorpMergDFC (2)"/>
      <sheetName val="Pre-98 acq's"/>
      <sheetName val="cf_detail"/>
      <sheetName val="cf_summy"/>
      <sheetName val="SUPPSALE"/>
      <sheetName val="Facility Input Instructions"/>
      <sheetName val="Facility Assumptions"/>
      <sheetName val="Facility Inputs"/>
      <sheetName val="Facility Calculations"/>
      <sheetName val="Facility Summary"/>
      <sheetName val="new (2)"/>
      <sheetName val="Op Model Roll Up"/>
      <sheetName val="Adj TTM EBITDA"/>
      <sheetName val="ZZ Contract Costs Billed"/>
      <sheetName val="TMS Summary Tab"/>
      <sheetName val="TMS Labor Summary"/>
      <sheetName val="TMS ODC Comparison"/>
      <sheetName val="Cheat Sheet"/>
      <sheetName val="Monthly Roll-Up"/>
      <sheetName val="TMS_YTD Contribution"/>
      <sheetName val="Award Fees"/>
      <sheetName val="TMS Fringe Benefits"/>
      <sheetName val="TMS Salary Rates"/>
      <sheetName val="Indirect Budget"/>
      <sheetName val="Comp Summary"/>
      <sheetName val="1014"/>
      <sheetName val="1014 ODCs"/>
      <sheetName val="1021"/>
      <sheetName val="1032"/>
      <sheetName val="1032 ODCs"/>
      <sheetName val="1033"/>
      <sheetName val="1033 ODCs"/>
      <sheetName val="1034"/>
      <sheetName val="1065"/>
      <sheetName val="1065 ODCs"/>
      <sheetName val="1074"/>
      <sheetName val="1077"/>
      <sheetName val="1077 ODCs"/>
      <sheetName val="2007 ODCs"/>
      <sheetName val="2008 ODCs"/>
      <sheetName val="2099"/>
      <sheetName val="2099 ODCs"/>
      <sheetName val="2102"/>
      <sheetName val="2102 ODCs"/>
      <sheetName val="2300"/>
      <sheetName val="2300 ODCs"/>
      <sheetName val="4013"/>
      <sheetName val="4013 ODCs"/>
      <sheetName val="4014"/>
      <sheetName val="6200"/>
      <sheetName val="6200 ODCs"/>
      <sheetName val="8003"/>
      <sheetName val="8003 ODCs"/>
      <sheetName val="9000"/>
      <sheetName val="FY08 &amp; 09 DOE EM"/>
      <sheetName val="FY08 &amp; 09 DOE NNSA"/>
      <sheetName val="FY08 &amp; 09 DOE HHS"/>
      <sheetName val="FY08 &amp; 09 DOE OTAO IT"/>
      <sheetName val="FY08 &amp; 09 DOE NREL"/>
      <sheetName val="FY08 &amp; 09 DOE EIA"/>
      <sheetName val="FY08 &amp; 09 DOE EERE TD"/>
      <sheetName val="FY08 &amp; 09 DHS NCSD"/>
      <sheetName val="FY08 &amp; 09 DHS TSA"/>
      <sheetName val="FY08 &amp; 09 Dept Ag Prog Supt"/>
      <sheetName val="FY08 &amp; 09 Dept of Ed"/>
      <sheetName val="FY08 &amp; 09 DARPA"/>
      <sheetName val="FY08 &amp; 09 ARMY IMCEN"/>
      <sheetName val="FY 08 &amp; 09 AID AEAI"/>
      <sheetName val="Mainschedule"/>
      <sheetName val="Paix Schedule"/>
      <sheetName val="MainMenu"/>
      <sheetName val="COA 8-00"/>
      <sheetName val="COA 7-00"/>
      <sheetName val="COA 6-00"/>
      <sheetName val="COA 5-00"/>
      <sheetName val="COA 4-00"/>
      <sheetName val="COA 3-00"/>
      <sheetName val="COA 2-00"/>
      <sheetName val="COA 1-00"/>
      <sheetName val="GL-0800-01"/>
      <sheetName val="GL-0800-02"/>
      <sheetName val="GL-0800-03"/>
      <sheetName val="GL-0800-04"/>
      <sheetName val="GL-0800-05"/>
      <sheetName val="GL-0800-05A"/>
      <sheetName val="GL-0800-05B"/>
      <sheetName val="GL-0800-07"/>
      <sheetName val="GL-0800-08"/>
      <sheetName val="GL-0800-09"/>
      <sheetName val="GL-0800-09A"/>
      <sheetName val="GL-0800-09B"/>
      <sheetName val="GL-0800-09C"/>
      <sheetName val="GL-0800-09D"/>
      <sheetName val="AP Journal 8-00"/>
      <sheetName val="General Journal"/>
      <sheetName val="General Journal7"/>
      <sheetName val="General Journal6"/>
      <sheetName val="IS 8-00 Summary"/>
      <sheetName val="Statement of Operations 8-00 "/>
      <sheetName val="PL 08-00"/>
      <sheetName val="IS Q3-00"/>
      <sheetName val="IS-08D"/>
      <sheetName val="PL Detail 08-00"/>
      <sheetName val="IS_LOC-08D"/>
      <sheetName val="BS 07-00"/>
      <sheetName val="CF 07-00"/>
      <sheetName val="FA Schedule"/>
      <sheetName val="AR-cash 0800 (2)"/>
      <sheetName val="AR-cash 0800"/>
      <sheetName val="AR-cash 0700"/>
      <sheetName val="July Accruals"/>
      <sheetName val="June Accruals"/>
      <sheetName val="T-Accounts"/>
      <sheetName val="CloseSchedule"/>
      <sheetName val="JE Log"/>
      <sheetName val="PAX-1100-001-TFG"/>
      <sheetName val="PAX-1100-010-TFG"/>
      <sheetName val="PAX-1100-002-TFG"/>
      <sheetName val="PAX-1100-003-TFG"/>
      <sheetName val="PAX-1100-012-TFG"/>
      <sheetName val="IC Payables"/>
      <sheetName val="PAX-1100-005-TFG"/>
      <sheetName val="PAX-1100-005A-TFG"/>
      <sheetName val="PAX-1100-005B-TFG"/>
      <sheetName val="PAX-1100-005C-TFG"/>
      <sheetName val="PAX-1000-005-TFG"/>
      <sheetName val="GL-0900-05"/>
      <sheetName val="PAX-1100-007-TFG"/>
      <sheetName val="PAX-1100-017-TFG"/>
      <sheetName val="PAX-1100-008-TFG"/>
      <sheetName val="PAX-1100-016-TFG"/>
      <sheetName val="PAX-1100-009-TFG"/>
      <sheetName val="PAX-1100-013-TFG"/>
      <sheetName val="PAX-1100-013A-TFG"/>
      <sheetName val="PAX-1100-014-TFG"/>
      <sheetName val="PAX-1100-015-TG"/>
      <sheetName val="PAX-1100-018-TG"/>
      <sheetName val="COA 9-00"/>
      <sheetName val="IS 9-00 Summary"/>
      <sheetName val="Statement of Operations 9-00 "/>
      <sheetName val="PL 11-00"/>
      <sheetName val="IS-11D"/>
      <sheetName val="PL Detail 11-00"/>
      <sheetName val="IS_LOC-10D"/>
      <sheetName val="BS 11-00"/>
      <sheetName val="CF 11-00"/>
      <sheetName val="JE Form"/>
      <sheetName val="GL-1000-01"/>
      <sheetName val="GL-1000-02"/>
      <sheetName val="GL-1000-03"/>
      <sheetName val="GL-1000-04"/>
      <sheetName val="GL-1000-04R"/>
      <sheetName val="GL-1000-05"/>
      <sheetName val="GL-1000-07"/>
      <sheetName val="GL-1000-08"/>
      <sheetName val="GL-1000-09"/>
      <sheetName val="GL-0900-03"/>
      <sheetName val="GL-1000-09A"/>
      <sheetName val="GL-1000-09B"/>
      <sheetName val="GL-1000-09D"/>
      <sheetName val="GL-1000-09E"/>
      <sheetName val="GL-1000-09F"/>
      <sheetName val="GL-1000-09G"/>
      <sheetName val="GL-1000-09H"/>
      <sheetName val="GL-1000-09I"/>
      <sheetName val="GL-1000-09J"/>
      <sheetName val="AP Journal 10-00"/>
      <sheetName val="PL 10-00"/>
      <sheetName val="IS-10D"/>
      <sheetName val="PL Detail 10-00"/>
      <sheetName val="BS 10-00"/>
      <sheetName val="CF 10-00"/>
      <sheetName val="AR-cash 0900"/>
      <sheetName val="AR-VA1 0900"/>
      <sheetName val="OCT Accuals"/>
      <sheetName val="Sept Accuals"/>
      <sheetName val="Sales Analysis 03-06"/>
      <sheetName val="GM by customer"/>
      <sheetName val="2006 Revenue Build"/>
      <sheetName val="Summary P&amp;L"/>
      <sheetName val="Monthly P&amp;L Detail"/>
      <sheetName val="August-Sept Budget to Actual"/>
      <sheetName val="Katt &amp; Cons. Balance Sheets"/>
      <sheetName val="ASAP Balance Sheets"/>
      <sheetName val="2004 Katt &amp; ASAP BS consol"/>
      <sheetName val="SkyTel Consol Exp Revised wo Ca"/>
      <sheetName val="SkyTel Consol Revised Revenue f"/>
      <sheetName val="CombPivTst"/>
      <sheetName val="CombPivot"/>
      <sheetName val="CombPivot (2)"/>
      <sheetName val="CombPivot (3)"/>
      <sheetName val="AR-Rollforward"/>
      <sheetName val="AR_Rollforward"/>
      <sheetName val="At-Completion Summary"/>
      <sheetName val="Backlog Funding Detail"/>
      <sheetName val="Cash Flow - Indirect"/>
      <sheetName val="New Bus. Detail"/>
      <sheetName val="New Business - Bookings (2)"/>
      <sheetName val="Backlog Roll-Forward"/>
      <sheetName val="Backlog Program Detail"/>
      <sheetName val="New Business - Bookings"/>
      <sheetName val="Combined Hrs"/>
      <sheetName val="Total Revenue"/>
      <sheetName val="Total Profit"/>
      <sheetName val="Total Cost"/>
      <sheetName val="Engineering Hrs"/>
      <sheetName val="Manufacturing Hrs"/>
      <sheetName val="Other Hrs"/>
      <sheetName val="Subcontract $'s"/>
      <sheetName val="ODC $'s"/>
      <sheetName val="Program Billings"/>
      <sheetName val="Summary of all sheets"/>
      <sheetName val="Graph Eng Hrs"/>
      <sheetName val="Graph Mfg Hrs"/>
      <sheetName val="Graph Combined Hrs (DL)"/>
      <sheetName val="Graph Oth Hrs"/>
      <sheetName val="Graph Revenue"/>
      <sheetName val="Graph Total Profit"/>
      <sheetName val="Graph Total Cost"/>
      <sheetName val="Graph Subcontract $"/>
      <sheetName val="Graph ODC $"/>
      <sheetName val="Graph - Receipts"/>
      <sheetName val="AWARDS"/>
      <sheetName val="Labor Input Instructions"/>
      <sheetName val="Labor Assumptions"/>
      <sheetName val="Labor Calculations"/>
      <sheetName val="Labor Statistics"/>
      <sheetName val="PIGEON5"/>
      <sheetName val="Income Statements"/>
      <sheetName val="Extraordinary items details"/>
      <sheetName val="G&amp;A Dept Costs 2000"/>
      <sheetName val="HOA 2000"/>
      <sheetName val="GL Detail 2000"/>
      <sheetName val="G&amp;A Dept Costs 2001"/>
      <sheetName val="HOA 2001"/>
      <sheetName val="GL Detail 2001"/>
      <sheetName val="FSD Rev Dec 2000"/>
      <sheetName val="APSD Rev Dec 2000"/>
      <sheetName val="GASL Rev Dec 2000"/>
      <sheetName val="FSD Rev Dec 2001"/>
      <sheetName val="APSD Rev Dec 2001"/>
      <sheetName val="GASL Rev Dec 2001"/>
      <sheetName val="FSD Rev June 2002"/>
      <sheetName val="APSD Rev June 2002"/>
      <sheetName val="GASL Rev June 2002"/>
      <sheetName val="CROWE Bridge"/>
      <sheetName val="DIV-EBITDA"/>
      <sheetName val="Fort-St-James"/>
      <sheetName val="FX (TEST)"/>
      <sheetName val="DIV-EBITDA (OLD)"/>
      <sheetName val="CROWE Bridge{OLD}"/>
      <sheetName val="Fort St James{OLD}"/>
      <sheetName val="Model division"/>
      <sheetName val="bridge stuff"/>
      <sheetName val="SSISDETL-BUDG"/>
      <sheetName val="Q1-06"/>
      <sheetName val="SSISDETL-BUDG_original"/>
      <sheetName val="Halsey Covenant Anaysis"/>
      <sheetName val="Fin Sens"/>
      <sheetName val="Recap Inputs"/>
      <sheetName val="Synergies &amp;Restruc.Costs"/>
      <sheetName val="PPE&amp;Intang &amp; D&amp;A"/>
      <sheetName val="Interest &amp; Debt"/>
      <sheetName val="BS Adjustments"/>
      <sheetName val="New Red Trad"/>
      <sheetName val="New Red WD"/>
      <sheetName val="RedOpx"/>
      <sheetName val="red Headcount"/>
      <sheetName val="Radiofone"/>
      <sheetName val="Redskins_ISBuild"/>
      <sheetName val="Stars_ISBuild"/>
      <sheetName val="Patriots_ISBuild"/>
      <sheetName val="Cov&amp;Lev"/>
      <sheetName val="Model Log"/>
      <sheetName val="LIQ. PGS-START HERE"/>
      <sheetName val="Stars Merged"/>
      <sheetName val="Patriots Merged"/>
      <sheetName val="MCLL Liq"/>
      <sheetName val="PIVOTS"/>
      <sheetName val="ON ORDER"/>
      <sheetName val="CAC"/>
      <sheetName val="TOP 10 OBSOLETE"/>
      <sheetName val="TOP 10 SURPLUS"/>
      <sheetName val="Direct Staff"/>
      <sheetName val="G&amp;A Expenses"/>
      <sheetName val="Personnel Expense"/>
      <sheetName val="Indirect Labor Detail"/>
      <sheetName val="Indirect Staff"/>
      <sheetName val="Fringe Rates"/>
      <sheetName val="G&amp;A Rates"/>
      <sheetName val="TTM P&amp;L Quickbooks"/>
      <sheetName val="TTM Bal Sht Quickbooks"/>
      <sheetName val="CLOCS-T"/>
      <sheetName val="GD SEM-T"/>
      <sheetName val="CIO SETA-T"/>
      <sheetName val="L-3 QuantumL-T"/>
      <sheetName val="SDSSE-T"/>
      <sheetName val="BAE NOL-T"/>
      <sheetName val="LMT-P625-T"/>
      <sheetName val="NJVC A-E-T"/>
      <sheetName val="AMPS-T"/>
      <sheetName val="SLIC-T"/>
      <sheetName val="Workflow-T"/>
      <sheetName val="CPS-T"/>
      <sheetName val="IEC-T"/>
      <sheetName val="i2SSC-T"/>
      <sheetName val="ESPRIT-T"/>
      <sheetName val="ISIS-T"/>
      <sheetName val="Options Control Panel"/>
      <sheetName val="Debt Trading Levels"/>
      <sheetName val="Winstar Sheet"/>
      <sheetName val="Liberty Investment"/>
      <sheetName val="ABIZ"/>
      <sheetName val="ELIX"/>
      <sheetName val="ESPI"/>
      <sheetName val="ICIX"/>
      <sheetName val="ICGX"/>
      <sheetName val="ITCD"/>
      <sheetName val="MCLD"/>
      <sheetName val="RCNC"/>
      <sheetName val="TWTC"/>
      <sheetName val="ARTT"/>
      <sheetName val="XOXO"/>
      <sheetName val="ALGX"/>
      <sheetName val="CPTL"/>
      <sheetName val="CWON"/>
      <sheetName val="FCOM"/>
      <sheetName val="MPWR"/>
      <sheetName val="NTKK"/>
      <sheetName val="NPLS"/>
      <sheetName val="PACW"/>
      <sheetName val="CLEC"/>
      <sheetName val="ZTEL"/>
      <sheetName val="TGNT"/>
      <sheetName val="None"/>
      <sheetName val="WCII"/>
      <sheetName val="GSTX"/>
      <sheetName val="USNC"/>
      <sheetName val="betas"/>
      <sheetName val="Compco"/>
      <sheetName val="Stripped Analysis-Long Distance"/>
      <sheetName val="Cash Adjusted Analysis"/>
      <sheetName val="Trading Data"/>
      <sheetName val="Operating Information"/>
      <sheetName val="LTM Results"/>
      <sheetName val="FY1 Results"/>
      <sheetName val="FY2 Results"/>
      <sheetName val="FY3 Results"/>
      <sheetName val="betas 9-18-00"/>
      <sheetName val="MACROS &amp; FNS"/>
      <sheetName val="Insulfoam"/>
      <sheetName val="Packaging"/>
      <sheetName val="PBS"/>
      <sheetName val="Plastics"/>
      <sheetName val="Consolidated after new terr"/>
      <sheetName val="ScDataWorksheet"/>
      <sheetName val="2005A"/>
      <sheetName val="2005P"/>
      <sheetName val="2005F"/>
      <sheetName val="2004A"/>
      <sheetName val="2003A"/>
      <sheetName val="2002A"/>
      <sheetName val="2001A"/>
      <sheetName val="2000A"/>
      <sheetName val="1999A"/>
      <sheetName val="1998A"/>
      <sheetName val="JEV_CONS2005"/>
      <sheetName val="2005A "/>
      <sheetName val="Compacqs"/>
      <sheetName val="Compcos"/>
      <sheetName val="CW"/>
      <sheetName val="DRS"/>
      <sheetName val="EDO"/>
      <sheetName val="FLIR"/>
      <sheetName val="HRLY"/>
      <sheetName val="IDE"/>
      <sheetName val="LLL"/>
      <sheetName val="PVAT"/>
      <sheetName val="STST"/>
      <sheetName val="TDY"/>
      <sheetName val="UDI"/>
      <sheetName val="WSC.TO"/>
      <sheetName val="EPSFigures"/>
      <sheetName val="mc MT2"/>
      <sheetName val="Vikas"/>
      <sheetName val="Vikas_Print"/>
      <sheetName val="Acquisition Matrix"/>
      <sheetName val="Terminal Value"/>
      <sheetName val="Terminal Value Synergies"/>
      <sheetName val="Terminal Value Vikas"/>
      <sheetName val="Consolidated_Input"/>
      <sheetName val="M_Contribution"/>
      <sheetName val="Source_US"/>
      <sheetName val="CDN"/>
      <sheetName val="Merger_Cons-Alt D"/>
      <sheetName val="Merger_Cons"/>
      <sheetName val="Alternative_New-B"/>
      <sheetName val="Alternative_New-D(i)"/>
      <sheetName val="Alternative_New-C(i)&amp;C(ii)"/>
      <sheetName val="Alternative-A"/>
      <sheetName val="Projections(1)"/>
      <sheetName val="Projections(2)"/>
      <sheetName val="DCF Synergy Matrix"/>
      <sheetName val="Alternative-C"/>
      <sheetName val="Alternative-B(i)"/>
      <sheetName val="Alternative-B(ii)"/>
      <sheetName val="CDN_Old"/>
      <sheetName val="Fairfax Sq II"/>
      <sheetName val="10th Floor"/>
      <sheetName val="18th Floor"/>
      <sheetName val="DC 1"/>
      <sheetName val="DC 2"/>
      <sheetName val="Summary prior"/>
      <sheetName val="CxProposal"/>
      <sheetName val="BalSheetStudy"/>
      <sheetName val="DETAILS----&gt;&gt;&gt;&gt;"/>
      <sheetName val="P&amp;lSummary"/>
      <sheetName val="P&amp;lDetailedSummary"/>
      <sheetName val="DetailedSummary"/>
      <sheetName val="August Analysis"/>
      <sheetName val="ChurnTrend"/>
      <sheetName val="GrossMargin"/>
      <sheetName val="DirectOpex"/>
      <sheetName val="ChsNotes"/>
      <sheetName val="Sg&amp;aOpex"/>
      <sheetName val="Extr&amp;Increm"/>
      <sheetName val="Roll-ups"/>
      <sheetName val="S&amp;L"/>
      <sheetName val="Bridge Analysis"/>
      <sheetName val="Property costs"/>
      <sheetName val="HostingIdc's"/>
      <sheetName val="Sg&amp;aSites"/>
      <sheetName val="AddIp"/>
      <sheetName val="IpRev"/>
      <sheetName val="IdcWithFutureTerm"/>
      <sheetName val="SUMMARY WALK"/>
      <sheetName val="CallXpP&amp;l"/>
      <sheetName val="CallXpRev_1"/>
      <sheetName val="CallXpRev_2"/>
      <sheetName val="CallXpRev_3"/>
      <sheetName val="CallXpRev_4"/>
      <sheetName val="CallXpRev_5"/>
      <sheetName val="CogsSuppt"/>
      <sheetName val="CallXpCapx"/>
      <sheetName val="CallXpBalSheet"/>
      <sheetName val="CallXpCashFlow"/>
      <sheetName val="SalarySchedule"/>
      <sheetName val="HistoricalFs"/>
      <sheetName val="Goto Dialog"/>
      <sheetName val="DD Report"/>
      <sheetName val="DD Report Summary"/>
      <sheetName val="Deal Structure"/>
      <sheetName val="IS yr 1-2 (2)"/>
      <sheetName val="Other Opex"/>
      <sheetName val="Hong Kong"/>
      <sheetName val="HeadsKept"/>
      <sheetName val="YTD 2003"/>
      <sheetName val="CallXpRev"/>
      <sheetName val="2001-2005"/>
      <sheetName val="Purchase Price Sensitivity"/>
      <sheetName val="Atlanta"/>
      <sheetName val="Baltimore"/>
      <sheetName val="Charlotte"/>
      <sheetName val="Columbus"/>
      <sheetName val="Dallas"/>
      <sheetName val="Houston"/>
      <sheetName val="Jackson"/>
      <sheetName val="Phoenix"/>
      <sheetName val="Seattle"/>
      <sheetName val="Tampa"/>
      <sheetName val="Summary Value"/>
      <sheetName val="Black Scholes"/>
      <sheetName val="DCF - Case 2"/>
      <sheetName val="DCF - Case 3"/>
      <sheetName val="Compaq"/>
      <sheetName val="Assets Overview"/>
      <sheetName val="Redskins Cover Page"/>
      <sheetName val="4Q Variance"/>
      <sheetName val="GTG Presentation"/>
      <sheetName val="Bank Return Comparison"/>
      <sheetName val="DCF-Redskins"/>
      <sheetName val="Profile"/>
      <sheetName val="TP Assumptions"/>
      <sheetName val="Quarterly TP"/>
      <sheetName val="WD"/>
      <sheetName val="WD Assumptions"/>
      <sheetName val="Quarterly WD"/>
      <sheetName val="Revenue &amp; Capex Build"/>
      <sheetName val="WebLink"/>
      <sheetName val="PP&amp;E &amp; D&amp;A"/>
      <sheetName val="BIL - Sec 108 Analysis"/>
      <sheetName val="ALT III - &quot;Lockup&quot;"/>
      <sheetName val="ALT III - No (l)(5)"/>
      <sheetName val="ALT III AHYDO"/>
      <sheetName val="ALT I"/>
      <sheetName val="ALT I - no (l)(5)"/>
      <sheetName val="EY Sheet IS"/>
      <sheetName val="Static Monthly BS"/>
      <sheetName val="Static Monthly CF"/>
      <sheetName val="EY Sheet BS"/>
      <sheetName val="TaxOld"/>
      <sheetName val="CDAC"/>
      <sheetName val="Com. Summary"/>
      <sheetName val="Com. - KeyImage"/>
      <sheetName val="Com. - AL PAC + HHC"/>
      <sheetName val="Com. - IS Support"/>
      <sheetName val="Overhead"/>
      <sheetName val="Overhead Allocation"/>
      <sheetName val="Commercial Revenue"/>
      <sheetName val="Budget Reports"/>
      <sheetName val="Graphics"/>
      <sheetName val="Graphics2"/>
      <sheetName val="RONA"/>
      <sheetName val="MIP Computation"/>
      <sheetName val="JV OP"/>
      <sheetName val="TIND_CC1"/>
      <sheetName val="Top Customer summary"/>
      <sheetName val="S&amp;U Comparison"/>
      <sheetName val="PF Cash to Thad"/>
      <sheetName val="PF S&amp;U"/>
      <sheetName val="Revenue Build-Up"/>
      <sheetName val="Monthly Model"/>
      <sheetName val="Monthly CF-BS"/>
      <sheetName val="Proposed"/>
      <sheetName val="Quarterly Covenants"/>
      <sheetName val="Growth Opex"/>
      <sheetName val="Deal Expenses"/>
      <sheetName val="Attrition - Detailed Curve"/>
      <sheetName val="Capitalized Costs Buildup"/>
      <sheetName val="Annual --&gt;"/>
      <sheetName val="Detailed IS - Mgmt"/>
      <sheetName val="Detailed IS - RB"/>
      <sheetName val="RB Active Accounts"/>
      <sheetName val="Implicit Valuation from Bankers"/>
      <sheetName val="Attrition Data --&gt;"/>
      <sheetName val="fiscal summary"/>
      <sheetName val="calendar summary"/>
      <sheetName val="detailed attrition"/>
      <sheetName val="Senior Facility"/>
      <sheetName val="GAAP Financials"/>
      <sheetName val="GAAP P&amp;L"/>
      <sheetName val="GAAP Quarterly P&amp;L "/>
      <sheetName val="GAAP Yearly P&amp;L"/>
      <sheetName val="GAAP Annual P&amp;L Growth"/>
      <sheetName val="GAAP Annual Margins"/>
      <sheetName val="GAAP Adjustments"/>
      <sheetName val="Annual P&amp;L Growth"/>
      <sheetName val="Financials Change"/>
      <sheetName val="P&amp;L Change Cash vs GAAP"/>
      <sheetName val="Layer 2 Revenue"/>
      <sheetName val="CR3"/>
      <sheetName val="PAIX Revenue"/>
      <sheetName val="Resp Party"/>
      <sheetName val="Deferred Rent Summary"/>
      <sheetName val="Rent-Bldg Access"/>
      <sheetName val="Data-Tel"/>
      <sheetName val="Circuits-IT"/>
      <sheetName val="Equip-R&amp;M"/>
      <sheetName val="Ops Budget"/>
      <sheetName val="Computer Maint"/>
      <sheetName val="PAIX"/>
      <sheetName val="LL CAM"/>
      <sheetName val="Ins"/>
      <sheetName val="Moving Expenses"/>
      <sheetName val="LL Taxes"/>
      <sheetName val="Prof Fees-Acctg"/>
      <sheetName val="Prof Fees-Consult"/>
      <sheetName val="Retention and Success Plan"/>
      <sheetName val="Restructuring "/>
      <sheetName val="Summary Check"/>
      <sheetName val="Fcast Revenues Yr to Yr Comp"/>
      <sheetName val="BudgetRevenuesandMVA"/>
      <sheetName val="BODFcastRev"/>
      <sheetName val="Actual Revenues"/>
      <sheetName val="ForecastRevenuesandMVA"/>
      <sheetName val="sitebysite"/>
      <sheetName val="con"/>
      <sheetName val="SJ"/>
      <sheetName val="mkm"/>
      <sheetName val="elim"/>
      <sheetName val="chi"/>
      <sheetName val="app"/>
      <sheetName val="Bos"/>
      <sheetName val="int"/>
      <sheetName val="Solns"/>
      <sheetName val="dummy"/>
      <sheetName val="Rev By Cust Bud Qtr"/>
      <sheetName val="Rev By Cust fcast Qtr "/>
      <sheetName val="Rev By Cust Bud mth"/>
      <sheetName val="Rev By Cust fcast mth"/>
      <sheetName val="MVA By Cust Bud Qtr"/>
      <sheetName val="MVA By Cust FC Qtr"/>
      <sheetName val="MVA By Cust Bud mth"/>
      <sheetName val="MVA By Cust FC mth"/>
      <sheetName val="RB Output Tabs&gt;&gt;&gt;"/>
      <sheetName val="Summary Waterfall"/>
      <sheetName val="Employee Output"/>
      <sheetName val="Triad Employee Summary"/>
      <sheetName val="Expected Earnout Payment"/>
      <sheetName val="Rockbridge Investor Summary"/>
      <sheetName val="RB Deal Deal Summary"/>
      <sheetName val="Roger Analyses&gt;&gt;&gt;"/>
      <sheetName val="Estimated Proceeds Summary"/>
      <sheetName val="Recap vs. No Recap"/>
      <sheetName val="Returns Comparison"/>
      <sheetName val="FCF Analysis"/>
      <sheetName val="TBU Comparison_v2"/>
      <sheetName val="Strike Price Proceeds Calc"/>
      <sheetName val="Archive&gt;&gt;&gt;"/>
      <sheetName val="TBU Comparison"/>
      <sheetName val="Roger Walk"/>
      <sheetName val="Estimated Proceeds Worksheet"/>
      <sheetName val="RecoveredExternalLink1"/>
      <sheetName val="TargSeg IS"/>
      <sheetName val="2TargIS"/>
      <sheetName val="2TargBSCF"/>
      <sheetName val="Acq LBO Assum"/>
      <sheetName val="Acq LBO IS"/>
      <sheetName val="Acq LBO  BSCF"/>
      <sheetName val="Acq LBO Ratios"/>
      <sheetName val="Acq LBO Returns"/>
      <sheetName val="Targ LBO Assum"/>
      <sheetName val="Targ LBO IS"/>
      <sheetName val="Targ LBO  BSCF"/>
      <sheetName val="Targ LBO Ratios"/>
      <sheetName val="Targ LBO Returns"/>
      <sheetName val="TargSegFP Summary"/>
      <sheetName val="TargFP Summary"/>
      <sheetName val="Targ Transaction Matrix"/>
      <sheetName val="AcqFP Summary"/>
      <sheetName val="AcqFP Summary ($)"/>
      <sheetName val="Acq Transaction Matrix"/>
      <sheetName val="ValuationMed"/>
      <sheetName val="PF FP"/>
      <sheetName val="PF EPS Impact"/>
      <sheetName val="PF EPS Impact (2)"/>
      <sheetName val="PF SP"/>
      <sheetName val="PF SP (2)"/>
      <sheetName val="PF SP (3)"/>
      <sheetName val="PF SP (4)"/>
      <sheetName val="TargDCF Summary"/>
      <sheetName val="Acq Stock Price"/>
      <sheetName val="AcqDCF Summary"/>
      <sheetName val="PF FP (w HANDLE)"/>
      <sheetName val="PF EPS Impact (w HANDLE)"/>
      <sheetName val="OUT"/>
      <sheetName val="ValuationMed BackUp"/>
      <sheetName val="PF SP Impact"/>
      <sheetName val="PF SP Sens"/>
      <sheetName val="PF EPS Sens"/>
      <sheetName val="AcqDCF Summary ($)"/>
      <sheetName val="Acq Transaction Matrix ($)"/>
      <sheetName val="AcqBE Summary"/>
      <sheetName val="TargBE Summary"/>
      <sheetName val="Impl. Own. DCF"/>
      <sheetName val="Impl. Own. Public Comps"/>
      <sheetName val="180%20Baldwin%20Datacenter%20An"/>
      <sheetName val="Feeder IS"/>
      <sheetName val="Feeder BS"/>
      <sheetName val="Acq. LBO"/>
      <sheetName val="Convert"/>
      <sheetName val="SU-Cap"/>
      <sheetName val="Adj Combined IS"/>
      <sheetName val="DCF Output"/>
      <sheetName val="PV of Future Price"/>
      <sheetName val="FF"/>
      <sheetName val="Summary Financials - Charts"/>
      <sheetName val="Credit Summary"/>
      <sheetName val="Sensitivities Input"/>
      <sheetName val="Sensitivities Output"/>
      <sheetName val="IRR (2)"/>
      <sheetName val="Summary Stats"/>
      <sheetName val="sumpage"/>
      <sheetName val="DCF (3)"/>
      <sheetName val="DCF (2)"/>
      <sheetName val="GSM Comps"/>
      <sheetName val="HEALTHAR.xls"/>
      <sheetName val="Balance Sheet CYTD PY"/>
      <sheetName val="Balance Sheet Monthly"/>
      <sheetName val="P&amp;L Act to Board Plan"/>
      <sheetName val="P&amp;L Act to Forecast"/>
      <sheetName val="P&amp;L Q2 Act to Forecast"/>
      <sheetName val="P&amp;L CYTD PYTD"/>
      <sheetName val="Cash Flow-Monthly"/>
      <sheetName val="June CF Act Forecast"/>
      <sheetName val="Cash Flow Quarterly"/>
      <sheetName val="cash currently"/>
      <sheetName val="Combining Statements"/>
      <sheetName val="AR 630 and today by due date"/>
      <sheetName val="AR 630 &amp; today by invoice date"/>
      <sheetName val="AP 063011"/>
      <sheetName val="AP 071611"/>
      <sheetName val="Performance Metrics"/>
      <sheetName val="Staffing Levels"/>
      <sheetName val="Project Management"/>
      <sheetName val="Time Entry"/>
      <sheetName val="Billing"/>
      <sheetName val="Collections"/>
      <sheetName val="Cash Applications"/>
      <sheetName val="Corporate Helpdesk"/>
      <sheetName val="Audit"/>
      <sheetName val="CHAP09"/>
      <sheetName val="HOSPICE OPSUM"/>
      <sheetName val="CHAP09.XLS"/>
      <sheetName val="FreeCashFlow"/>
      <sheetName val="Matrices"/>
      <sheetName val="OLDWACC"/>
      <sheetName val="SPD"/>
      <sheetName val="Switchboard"/>
      <sheetName val="Waterman Volumes Jan-June 06"/>
      <sheetName val="Hist Info &amp; Assumptions"/>
      <sheetName val="Proposed Facility - Option 1"/>
      <sheetName val="RAROC"/>
      <sheetName val="FVC"/>
      <sheetName val="Premium and Beta"/>
      <sheetName val="Retailer Build"/>
      <sheetName val="Equity Schedule"/>
      <sheetName val="WM Detailed Build "/>
      <sheetName val="Triad 2015 Budget"/>
      <sheetName val="S&amp;U PF Cap"/>
      <sheetName val="EBITDA Reconciliation"/>
      <sheetName val="Projection Summary"/>
      <sheetName val="Pro Forma Balance Sheet"/>
      <sheetName val="CIM Charts"/>
      <sheetName val="Adjustment Worksheet"/>
      <sheetName val="annual summary"/>
      <sheetName val="HighYield"/>
      <sheetName val="CitiFin"/>
      <sheetName val="Historic"/>
      <sheetName val="dbPT"/>
      <sheetName val="dbCon"/>
      <sheetName val="Budgeted HC"/>
      <sheetName val="Inet"/>
      <sheetName val="AR Cash"/>
      <sheetName val="EOY Pmts"/>
      <sheetName val="IS vs. Budget"/>
      <sheetName val="2016 Cash Flow Budget"/>
      <sheetName val="2016 Balance Sheet"/>
      <sheetName val="2016 Balance Sheet Budget"/>
      <sheetName val="2016 Cash Flow"/>
      <sheetName val="2016 Cash Flow Comparison"/>
      <sheetName val="2016 Budget"/>
      <sheetName val="2016 P&amp;L"/>
      <sheetName val="2016 Budget (Old)"/>
      <sheetName val="2015 P&amp;L"/>
      <sheetName val="CRM Sales Report"/>
      <sheetName val="Income Statement to Budget"/>
      <sheetName val="Income Stmt to Q4 Forecast"/>
      <sheetName val="2013 YTD IS"/>
      <sheetName val="2013 Budget"/>
      <sheetName val="2013 Q4 Forecast"/>
      <sheetName val="CRM Report"/>
      <sheetName val="Covenant Compliance"/>
      <sheetName val="BBR"/>
      <sheetName val="2013 CONS IS"/>
      <sheetName val="Monthly 2014 Covenants"/>
      <sheetName val="Covenant Summary_Updated"/>
      <sheetName val="Covenant Summary_Capex Basket"/>
      <sheetName val="Rockbridge"/>
      <sheetName val="Driver Output"/>
      <sheetName val="PL Summ GSTV"/>
      <sheetName val="BS Summ GSTV"/>
      <sheetName val="CF Summ GSTV"/>
      <sheetName val="Capex Adjustment"/>
      <sheetName val="Covenant Summary"/>
      <sheetName val="Operating Build"/>
      <sheetName val="Network Growth Plan"/>
      <sheetName val="PL Detail GSTV"/>
      <sheetName val="Fixed Asset Summ"/>
      <sheetName val="Wayne Sched"/>
      <sheetName val="UEM"/>
      <sheetName val="Staff Actl-Frcst"/>
      <sheetName val="GSTV SA &gt;&gt;&gt;"/>
      <sheetName val="Output &gt;&gt;&gt;"/>
      <sheetName val="Monthly WC"/>
      <sheetName val="Wayne Fee Calc"/>
      <sheetName val="Val Matrix"/>
      <sheetName val="Annual Income Statement"/>
      <sheetName val="Quarterly Income Statement "/>
      <sheetName val="Staff Summary"/>
      <sheetName val="Other &gt;&gt;&gt;"/>
      <sheetName val="Devel-Proto"/>
      <sheetName val="Cmptr SW"/>
      <sheetName val="Office Eqpmt"/>
      <sheetName val="Laptops"/>
      <sheetName val="NOC Eqpmt"/>
      <sheetName val="Offc Furn"/>
      <sheetName val="Lshld Impr"/>
      <sheetName val="Whse Eqpmt"/>
      <sheetName val="Menu Sheet"/>
      <sheetName val="Long-Term Debt"/>
      <sheetName val="Crescent"/>
      <sheetName val="NewIssueDialog"/>
      <sheetName val="Dropbox Data"/>
      <sheetName val="DebtDatabase"/>
      <sheetName val="DebtDatabase.xls"/>
      <sheetName val="Procedures"/>
      <sheetName val="Supplier Input"/>
      <sheetName val="Revenue Recognition"/>
      <sheetName val="FY08 - AR"/>
      <sheetName val="FY08 Forecast"/>
      <sheetName val="FY08 - Monthly Details"/>
      <sheetName val="Supplier Details"/>
      <sheetName val="FY09 - Monthly Details"/>
      <sheetName val="OEM_ACQ"/>
      <sheetName val="Est-Basis"/>
      <sheetName val="Post-Comm"/>
      <sheetName val="1st-Year"/>
      <sheetName val="Variable"/>
      <sheetName val="Plant 1"/>
      <sheetName val="Plant 2"/>
      <sheetName val="Major"/>
      <sheetName val="Staff Ops"/>
      <sheetName val="Staff Plan"/>
      <sheetName val="Staff Tables"/>
      <sheetName val="Pre-Sum"/>
      <sheetName val="Pre-Detail"/>
      <sheetName val="Pre-Flow"/>
      <sheetName val="Staff Mobil"/>
      <sheetName val="Furniture"/>
      <sheetName val="Spares"/>
      <sheetName val="Post-Lists"/>
      <sheetName val="Pre-Lists"/>
      <sheetName val="Post-Foreign"/>
      <sheetName val="Pre-Foreign"/>
      <sheetName val="Models"/>
      <sheetName val="Weekly Mgmt Rept"/>
      <sheetName val="2012 Mgmt plus Budget"/>
      <sheetName val="(OLD) Click and Redirect Data"/>
      <sheetName val="2012 Budget - P&amp;L"/>
      <sheetName val="Cash Flow Forecast"/>
      <sheetName val="Toolbar Summary"/>
      <sheetName val="Email Summary"/>
      <sheetName val="Site Summary"/>
      <sheetName val="Paid Traffic Summary"/>
      <sheetName val="SEO Summary"/>
      <sheetName val="Facebook Summary"/>
      <sheetName val="Twitter Summary"/>
      <sheetName val="Slotting Summary"/>
      <sheetName val="COS Amort - PDSearch"/>
      <sheetName val="COS Amort - AFFCOREG"/>
      <sheetName val="COS Amort - FACEBOOK"/>
      <sheetName val="Coupon Allocation"/>
      <sheetName val="4Q Forecast"/>
      <sheetName val="Outclick &amp; Redirect Values"/>
      <sheetName val="Non-Toolbar Data"/>
      <sheetName val="ToolbarData"/>
      <sheetName val="BloggerOutclickValue"/>
      <sheetName val="Old Outclick Values"/>
      <sheetName val="Fin. Summary"/>
      <sheetName val="Combined IS"/>
      <sheetName val="Triad Rev Build"/>
      <sheetName val="Old Triad Rev. Build"/>
      <sheetName val="Triad OpEx"/>
      <sheetName val="Chango Rev. Build"/>
      <sheetName val="Chango OpEx"/>
      <sheetName val="NWC Analysis"/>
      <sheetName val="Variable Salaries Build Up"/>
      <sheetName val="Growth Fixed Build Up"/>
      <sheetName val="Existing Depreciation Schedule"/>
      <sheetName val="Employee Breakdown"/>
      <sheetName val="Backup&gt;&gt;&gt;"/>
      <sheetName val="Cost Synergies"/>
      <sheetName val="Charts for Presentation&gt;&gt;&gt;"/>
      <sheetName val="LTM EBITDA &amp; Leverage_June"/>
      <sheetName val="Rev Synergies"/>
      <sheetName val="Historical "/>
      <sheetName val="Rev &amp; EBITDA Charts"/>
      <sheetName val="Net Lev."/>
      <sheetName val="Pie Charts"/>
      <sheetName val="Payroll Reports"/>
      <sheetName val="401(k) Reports"/>
      <sheetName val="Deductions"/>
      <sheetName val="Solar"/>
      <sheetName val="Normal Pay"/>
      <sheetName val="Normal Pay (2)"/>
      <sheetName val="Third Pay"/>
      <sheetName val="Special Pay"/>
      <sheetName val="ID Numbers"/>
      <sheetName val="# of employees"/>
      <sheetName val="Census"/>
      <sheetName val="1998 Salary"/>
      <sheetName val="1997 Bonus"/>
      <sheetName val="Addresses"/>
      <sheetName val="MBA Salary"/>
      <sheetName val="LBO Valuation Model from Neils"/>
      <sheetName val="LBO%20Valuation%20Model%20from%"/>
      <sheetName val="mc%20MT2.xls"/>
      <sheetName val="Suppliers Inputs"/>
      <sheetName val="Program Inputs"/>
      <sheetName val="FY06 Forecast"/>
      <sheetName val="FY07 Forecast"/>
      <sheetName val="Monthly Details"/>
      <sheetName val="Bar Chart Data"/>
      <sheetName val="FY06 - WOMP - UNILEVER INPUTS ("/>
      <sheetName val="Summary for Slide"/>
      <sheetName val="DIGITAL"/>
      <sheetName val="CLUB-EVENTS"/>
      <sheetName val="RR"/>
      <sheetName val="TRRC"/>
      <sheetName val="H&amp;S"/>
      <sheetName val="RRW"/>
      <sheetName val="SHARED SERVICES"/>
      <sheetName val="Merger Mod"/>
      <sheetName val="JV Structures"/>
      <sheetName val="OPcomp"/>
      <sheetName val="Penetration"/>
      <sheetName val="Street"/>
      <sheetName val="TornadoChart2"/>
      <sheetName val="Tornado"/>
      <sheetName val="Legal Disclaimer"/>
      <sheetName val="Exec Cover Page"/>
      <sheetName val="Exec Summary"/>
      <sheetName val="Corporate Over View"/>
      <sheetName val="Slide 1"/>
      <sheetName val="Slide 1 Data"/>
      <sheetName val="Slide 2"/>
      <sheetName val="Slide 3"/>
      <sheetName val="Slide 4"/>
      <sheetName val="Earnings Summary"/>
      <sheetName val="Variance Stack"/>
      <sheetName val="Variance Summary"/>
      <sheetName val="Minority Interest"/>
      <sheetName val="Trust Preferred"/>
      <sheetName val="Bud Var Summary (Small)"/>
      <sheetName val="Cash Flow Cover"/>
      <sheetName val="Capex Cover"/>
      <sheetName val="Capex By Qtr"/>
      <sheetName val="EP Cover"/>
      <sheetName val="EP-CAP-Roce"/>
      <sheetName val="Run Rates"/>
      <sheetName val="Run Rate Summary"/>
      <sheetName val="Run Rate By BU "/>
      <sheetName val="Governance Cover"/>
      <sheetName val="Gov "/>
      <sheetName val="Other Cover"/>
      <sheetName val="EBIT Impact"/>
      <sheetName val="Electric"/>
      <sheetName val="Gas_Trans"/>
      <sheetName val="Field_Svc"/>
      <sheetName val="DENA"/>
      <sheetName val="International Energy"/>
      <sheetName val="Refined Products"/>
      <sheetName val="Ventures"/>
      <sheetName val="Duke Energy Business Services"/>
      <sheetName val="Duke_Other"/>
      <sheetName val="Interest&amp;Tax"/>
      <sheetName val="STI"/>
      <sheetName val="Asset Sales"/>
      <sheetName val="By_Qtr_EPS"/>
      <sheetName val="2003 Trends"/>
      <sheetName val="30 Day EBIT Accuracy"/>
      <sheetName val="EBIT Momentum"/>
      <sheetName val="DENA Budget"/>
      <sheetName val="Asset Sales 7&amp;5"/>
      <sheetName val="30 Day Data"/>
      <sheetName val="Gov by Group"/>
      <sheetName val="Interface"/>
      <sheetName val="DataSetting"/>
      <sheetName val="Pltfrm - New 2013"/>
      <sheetName val="Pltfrm - Bkng Build 2014-15"/>
      <sheetName val="Pltfrm - New 2014"/>
      <sheetName val="Pltfrm - New 2015"/>
      <sheetName val="Platform - Renewal"/>
      <sheetName val="TAI - New 2013"/>
      <sheetName val="TAI - Bkng Build 2014-15"/>
      <sheetName val="TAI - New 2014"/>
      <sheetName val="TAI - New 2015"/>
      <sheetName val="TAI - Renewal"/>
      <sheetName val="COS Support"/>
      <sheetName val="COS Implement Train"/>
      <sheetName val="COS Usage"/>
      <sheetName val="Product Development"/>
      <sheetName val="CE - Acct Mgmt"/>
      <sheetName val="Product Management"/>
      <sheetName val="G&amp;A Exec"/>
      <sheetName val="G&amp;A Non-Exec"/>
      <sheetName val="G&amp;A HR"/>
      <sheetName val="G&amp;A Facilities"/>
      <sheetName val="Tech Ops"/>
      <sheetName val="Def Rev and AR"/>
      <sheetName val="PPE and Intangibles"/>
      <sheetName val="5th Street Debt"/>
      <sheetName val="Auction 35 Comps"/>
      <sheetName val="Quartner"/>
      <sheetName val="Quarterly Cash Flow Statement"/>
      <sheetName val="Dir Tech"/>
      <sheetName val="Merge"/>
      <sheetName val="DT PCDS"/>
      <sheetName val="DT Anal"/>
      <sheetName val="Royalty"/>
      <sheetName val="Full Year Comps"/>
      <sheetName val="Month-Qtr-Half Yr Comps"/>
      <sheetName val="Factory"/>
      <sheetName val="AcctNamez"/>
      <sheetName val="Placeholder"/>
      <sheetName val="Income Statement Input"/>
      <sheetName val="Macro2"/>
      <sheetName val="DCFNEW"/>
      <sheetName val="AHG-Mfg-2Plts"/>
      <sheetName val="Remove Links"/>
      <sheetName val="Assump&amp;Sales"/>
      <sheetName val="DPSS"/>
      <sheetName val="Material"/>
      <sheetName val="Freight"/>
      <sheetName val="Other Costs"/>
      <sheetName val="Other Income"/>
      <sheetName val="DPSS IAM"/>
      <sheetName val="DPSS OES"/>
      <sheetName val="Labor - Modified"/>
      <sheetName val="Summary (revised)"/>
      <sheetName val="CaLe"/>
      <sheetName val="2005 AHG"/>
      <sheetName val="Impairment Input Worksheet"/>
      <sheetName val="Sell Scenarios"/>
      <sheetName val="Sell Scenarios (2004 Close)"/>
      <sheetName val="Sell Scenarios (2005 Close)"/>
      <sheetName val="Scenario 5 Summary (adj. DPSS)"/>
      <sheetName val="Balance Sheets"/>
      <sheetName val="Gain Loss (2004)"/>
      <sheetName val="AHG Loss Contract"/>
      <sheetName val="Balance Sheet Summary"/>
      <sheetName val="AHG Asset Impair (Full Wksht)"/>
      <sheetName val="AHG BBP 05-07 (9.24.04) (TR37%)"/>
      <sheetName val="Accounting"/>
      <sheetName val="New Brunswick"/>
      <sheetName val="Fitzgerald"/>
      <sheetName val="Anaheim"/>
      <sheetName val="Olathe"/>
      <sheetName val="Fitzgerald P&amp;L"/>
      <sheetName val="Wkg Cap Trending"/>
      <sheetName val="MSALES96-BY STATE"/>
      <sheetName val="MSALES96-BY STATE Tax Return"/>
      <sheetName val="MSALES96-130"/>
      <sheetName val="MSALES96-710"/>
      <sheetName val="MSALES96-510"/>
      <sheetName val="SALES-3RD COUNTRIES"/>
      <sheetName val="SALES BY STATE"/>
      <sheetName val="SALES BY STATE (2)"/>
      <sheetName val="Trans_Letter"/>
      <sheetName val="Abbreviations"/>
      <sheetName val="Lead_Index"/>
      <sheetName val="Lead PL"/>
      <sheetName val="Lead CF"/>
      <sheetName val="Lead BS"/>
      <sheetName val="Recon_Index"/>
      <sheetName val="PL_Index"/>
      <sheetName val="PL1"/>
      <sheetName val="PL2"/>
      <sheetName val="PL3"/>
      <sheetName val="PL4"/>
      <sheetName val="PL5"/>
      <sheetName val="CF_Index"/>
      <sheetName val="BS_Index"/>
      <sheetName val="BS1"/>
      <sheetName val="WC_Index"/>
      <sheetName val="FC_Index"/>
      <sheetName val="FC1"/>
      <sheetName val="FC2"/>
      <sheetName val="Sheet8S"/>
      <sheetName val="Sheet4S"/>
      <sheetName val="Sheet01S"/>
      <sheetName val="Sheet12S"/>
      <sheetName val="PL6"/>
      <sheetName val="PL7"/>
      <sheetName val="PL8"/>
      <sheetName val="Act &amp; Proj"/>
      <sheetName val="End_of_Month"/>
      <sheetName val="Capital Summary"/>
      <sheetName val="LEH Purchases"/>
      <sheetName val="Investor_SUM"/>
      <sheetName val="Transfer_Sched"/>
      <sheetName val="Saratoga"/>
      <sheetName val="OH II CFs"/>
      <sheetName val="Indo IIA_B2"/>
      <sheetName val="LH-III"/>
      <sheetName val="GT-I"/>
      <sheetName val="GT-II"/>
      <sheetName val="Denali III"/>
      <sheetName val="Pro Rata"/>
      <sheetName val="All_Inv"/>
      <sheetName val="EuroZing II"/>
      <sheetName val="MCAP_II"/>
      <sheetName val="Parthalon"/>
      <sheetName val="Sagamore"/>
      <sheetName val="Overture($)"/>
      <sheetName val="Overture-EURO"/>
      <sheetName val="Indo IIA-A2"/>
      <sheetName val="Pasadena"/>
      <sheetName val="Duke VI"/>
      <sheetName val="Knt Fund"/>
      <sheetName val="PAMCO-96 A"/>
      <sheetName val="Archimedes-D2"/>
      <sheetName val="Rainier"/>
      <sheetName val="DRCS"/>
      <sheetName val="FC CBO_A"/>
      <sheetName val="Eximius"/>
      <sheetName val="Pamco 98_A"/>
      <sheetName val="PAMCO-96_B"/>
      <sheetName val="Pilgrim_B"/>
      <sheetName val="Arch_III_C2"/>
      <sheetName val="Coliseum-A2"/>
      <sheetName val="GSAM-B"/>
      <sheetName val="High_LEG_C2"/>
      <sheetName val="HLF_V_B"/>
      <sheetName val="Indo IIA_B1"/>
      <sheetName val="Monument"/>
      <sheetName val="Stanfield_CLO_B1"/>
      <sheetName val="Carlyle_VI"/>
      <sheetName val="AMMC_III"/>
      <sheetName val="Rosemont"/>
      <sheetName val="Compass"/>
      <sheetName val="Duchess_III"/>
      <sheetName val="Denali_IV"/>
      <sheetName val="Avalon_E&amp;B"/>
      <sheetName val="Arch_III_C1"/>
      <sheetName val="Transfer_PX"/>
      <sheetName val="Inv. Guidelines"/>
      <sheetName val="Pamco 98_A+Repak"/>
      <sheetName val="Partholon"/>
      <sheetName val="CLOF"/>
      <sheetName val="CSAM"/>
      <sheetName val="Clydesdale"/>
      <sheetName val="CSAM II"/>
      <sheetName val="START HERE"/>
      <sheetName val="master GBP"/>
      <sheetName val="Summary -- Inputs"/>
      <sheetName val="GTFC Consolidated"/>
      <sheetName val="987 Calc France"/>
      <sheetName val="K-1 STATUS"/>
      <sheetName val="K-1 Input (feeders)"/>
      <sheetName val="January Actual"/>
      <sheetName val="Jan Summary"/>
      <sheetName val="Feb Actual"/>
      <sheetName val="Feb Summary"/>
      <sheetName val="Mar Actual"/>
      <sheetName val="Mar Summary"/>
      <sheetName val="APR Actual"/>
      <sheetName val="APR Summary"/>
      <sheetName val="May Actual"/>
      <sheetName val="May Summary"/>
      <sheetName val="June Actual"/>
      <sheetName val="June Summary"/>
      <sheetName val="July Actual"/>
      <sheetName val="July Summary"/>
      <sheetName val="August Actual"/>
      <sheetName val="August Summary"/>
      <sheetName val="September Actual"/>
      <sheetName val="September Summary"/>
      <sheetName val="October Actual"/>
      <sheetName val="October Summary"/>
      <sheetName val="November Actual"/>
      <sheetName val="November Summary"/>
      <sheetName val="Entacyl"/>
      <sheetName val="Mycil"/>
      <sheetName val="Bacitracin"/>
      <sheetName val="Amatine"/>
      <sheetName val="Slow-Mag"/>
      <sheetName val="Rimso-50"/>
      <sheetName val="unallocated"/>
      <sheetName val="Replens"/>
      <sheetName val="Preven"/>
      <sheetName val="Glaxal Base"/>
      <sheetName val="Duvoid"/>
      <sheetName val="Colace"/>
      <sheetName val="Barriere Cr"/>
      <sheetName val="Allenburys"/>
      <sheetName val="Advantage 24"/>
      <sheetName val="agrylin"/>
      <sheetName val="eminase"/>
      <sheetName val="trandate"/>
      <sheetName val="estrace"/>
      <sheetName val="deqloz"/>
      <sheetName val="deqoral"/>
      <sheetName val="betnesol"/>
      <sheetName val="K-Lyte"/>
      <sheetName val="May799STMTS"/>
      <sheetName val="**_x0000__x0000_"/>
      <sheetName val="Suppliers"/>
      <sheetName val="Geo-2005"/>
      <sheetName val="Geo-2004"/>
      <sheetName val="Product "/>
      <sheetName val="RevType(05)"/>
      <sheetName val="RevType (06)"/>
      <sheetName val="Crew Count"/>
      <sheetName val="Crew Count (2)"/>
      <sheetName val="mer_data.asp"/>
      <sheetName val="Suppliers (2)"/>
      <sheetName val="RevType"/>
      <sheetName val="Analyst Targets"/>
      <sheetName val="PV Chart Data"/>
      <sheetName val="Analyst Sentiment Graphs"/>
      <sheetName val="Mgmt"/>
      <sheetName val="Holders"/>
      <sheetName val="PV Charts"/>
      <sheetName val="Cap Structure (2)"/>
      <sheetName val="NAS IS"/>
      <sheetName val="NAS Multiples"/>
      <sheetName val="Segments Pie"/>
      <sheetName val="Segments Bars"/>
      <sheetName val="NAS Segments"/>
      <sheetName val="Ownership Profile"/>
      <sheetName val="Ownership Graph"/>
      <sheetName val="Institutions"/>
      <sheetName val="HRLY Multiples"/>
      <sheetName val="HRLY IS"/>
      <sheetName val="AVP Multiples"/>
      <sheetName val="HRX IS"/>
      <sheetName val="LB Multiples"/>
      <sheetName val="DCO Multiples"/>
      <sheetName val="MAL IS"/>
      <sheetName val="SYPR IS"/>
      <sheetName val="GDI.UN IS"/>
      <sheetName val="GDI.UN Multiples"/>
      <sheetName val="SIF IS"/>
      <sheetName val="LDSH Multiples"/>
      <sheetName val="LDSH IS"/>
      <sheetName val="AVP IS"/>
      <sheetName val="NAS Segments (2)"/>
      <sheetName val="DCO IS"/>
      <sheetName val="SYPR Multiples"/>
      <sheetName val="SIF Multiples"/>
      <sheetName val="MAL Multiples"/>
      <sheetName val="LMIA IS"/>
      <sheetName val="HRX Multiples"/>
      <sheetName val="LB IS"/>
      <sheetName val="LMIA Multiples"/>
      <sheetName val="Comp Descriptions"/>
      <sheetName val="Float Charts"/>
      <sheetName val="Old Float Charts"/>
      <sheetName val="CPII Chartsv2"/>
      <sheetName val="CPII_short_summary"/>
      <sheetName val="CPII Summary"/>
      <sheetName val="Radyne Charts"/>
      <sheetName val="CalAmp Charts"/>
      <sheetName val="PCtel_summary"/>
      <sheetName val="FEIM Charts"/>
      <sheetName val="FEIM_short_summary"/>
      <sheetName val="FEIM Summary"/>
      <sheetName val="Float Summary"/>
      <sheetName val="Radyne Summary"/>
      <sheetName val="CalAmp Summary"/>
      <sheetName val="CalAmp Summary (2)"/>
      <sheetName val="Summary (DO NOT DELETE)"/>
      <sheetName val="Wireless Systems"/>
      <sheetName val="FEIM"/>
      <sheetName val="HRS"/>
      <sheetName val="E2V"/>
      <sheetName val="UTYW"/>
      <sheetName val="PWAV"/>
      <sheetName val="ANDW"/>
      <sheetName val="ALVR"/>
      <sheetName val="CMTL"/>
      <sheetName val="ELMG"/>
      <sheetName val="EFJI"/>
      <sheetName val="CAMP"/>
      <sheetName val="CDV"/>
      <sheetName val="KVHI"/>
      <sheetName val="DOX"/>
      <sheetName val="CVG"/>
      <sheetName val="OPWV"/>
      <sheetName val="INPC"/>
      <sheetName val="TSYS"/>
      <sheetName val="BGO"/>
      <sheetName val="PCTI"/>
      <sheetName val="SMSI"/>
      <sheetName val="CSGS"/>
      <sheetName val="CMVT"/>
      <sheetName val="Satellite Subsystems"/>
      <sheetName val="ISCO"/>
      <sheetName val="NasdaqSCON"/>
      <sheetName val="CPII"/>
      <sheetName val="RADN"/>
      <sheetName val="SYMM"/>
      <sheetName val="ANEN"/>
      <sheetName val="HSTX"/>
      <sheetName val="CRNT"/>
      <sheetName val="ENWV"/>
      <sheetName val="ARXX"/>
      <sheetName val="SCON"/>
      <sheetName val="SMDI"/>
      <sheetName val="VSAT"/>
      <sheetName val="APSG"/>
      <sheetName val="COB"/>
      <sheetName val="GILTF"/>
      <sheetName val="ISYS"/>
      <sheetName val="GCOM"/>
      <sheetName val="Wireless Module_M2M"/>
      <sheetName val="NVTL"/>
      <sheetName val="NMRX"/>
      <sheetName val="WVCM"/>
      <sheetName val="SWIR"/>
      <sheetName val="Mobile Resource Management"/>
      <sheetName val="TRMB"/>
      <sheetName val="ARDI"/>
      <sheetName val="NGPS"/>
      <sheetName val="SIRF"/>
      <sheetName val="Positioning and Measurement"/>
      <sheetName val="GRMN"/>
      <sheetName val="FARO"/>
      <sheetName val="TSX.CSY"/>
      <sheetName val="ISO"/>
      <sheetName val="REMC"/>
      <sheetName val="CalAmp_Short summary "/>
      <sheetName val="CalAmp_summary"/>
      <sheetName val="Broadcasting Technology"/>
      <sheetName val="CCUR"/>
      <sheetName val="TERN"/>
      <sheetName val="SEAC"/>
      <sheetName val="HLIT"/>
      <sheetName val="ET"/>
      <sheetName val="TAT"/>
      <sheetName val="OHT"/>
      <sheetName val="CPCI"/>
      <sheetName val="CCBL"/>
      <sheetName val="CYRO"/>
      <sheetName val="ARRS"/>
      <sheetName val="SCOP"/>
      <sheetName val="OBAS"/>
      <sheetName val="SGIC"/>
      <sheetName val="EVS"/>
      <sheetName val="Cap Sheet"/>
      <sheetName val="Comparative Analysis"/>
      <sheetName val="combo - transaction assumptions"/>
      <sheetName val="Miller financials&gt;&gt;&gt;"/>
      <sheetName val="M - is"/>
      <sheetName val="M - bs"/>
      <sheetName val="M - cf"/>
      <sheetName val="M - wc"/>
      <sheetName val="M - olti"/>
      <sheetName val="M - depreciation"/>
      <sheetName val="M - amortization"/>
      <sheetName val="M - debt&amp;cash"/>
      <sheetName val="M - shares"/>
      <sheetName val="M - equity"/>
      <sheetName val="M - conv_debt"/>
      <sheetName val="M - DCF"/>
      <sheetName val="M - WACC"/>
      <sheetName val="M - current &amp; LTM data"/>
      <sheetName val="M - reconciliations"/>
      <sheetName val="Amstel financials&gt;&gt;&gt;"/>
      <sheetName val="A - is"/>
      <sheetName val="A - bs"/>
      <sheetName val="A - cf"/>
      <sheetName val="A - wc"/>
      <sheetName val="A - olti"/>
      <sheetName val="A - depreciation"/>
      <sheetName val="A - amortization"/>
      <sheetName val="A - debt&amp;cash"/>
      <sheetName val="A - shares"/>
      <sheetName val="A - equity"/>
      <sheetName val="A - Consumer Eye Care"/>
      <sheetName val="A - DCF"/>
      <sheetName val="A - WACC"/>
      <sheetName val="A - current &amp; LTM data"/>
      <sheetName val="A - reconciliations"/>
      <sheetName val="Combination financials&gt;&gt;&gt;"/>
      <sheetName val="combo - rollout"/>
      <sheetName val="combo - adj_is"/>
      <sheetName val="combo - adjustments"/>
      <sheetName val="combo - is"/>
      <sheetName val="combo - bs"/>
      <sheetName val="combo - cf"/>
      <sheetName val="combo - wc"/>
      <sheetName val="combo - depreciation"/>
      <sheetName val="combo - amortization"/>
      <sheetName val="combo - debt&amp;cash"/>
      <sheetName val="combo - equity"/>
      <sheetName val="combo - reconciliations"/>
      <sheetName val="combo - credit stats"/>
      <sheetName val="accretion dilution - GAAP"/>
      <sheetName val="accretion dilution - Cash EPS"/>
      <sheetName val="combo - output pg 1"/>
      <sheetName val="combo - output pg 2"/>
      <sheetName val="combo - output pg 3"/>
      <sheetName val="combo - contribution"/>
      <sheetName val="combo - sum of the parts"/>
      <sheetName val="Book&gt;&gt;&gt;"/>
      <sheetName val="cash EPS buildup"/>
      <sheetName val="M - fin summary"/>
      <sheetName val="A - fin summary"/>
      <sheetName val="A - AVP"/>
      <sheetName val="exchange ratio"/>
      <sheetName val="M - Football field"/>
      <sheetName val="A - Football field"/>
      <sheetName val="Exchange ratio - Football field"/>
      <sheetName val="M - 52-week range"/>
      <sheetName val="A - 52-week range"/>
      <sheetName val="Price targets"/>
      <sheetName val="Acc_dil output"/>
      <sheetName val="Acc_dil sensitivity"/>
      <sheetName val="Credit stats - output"/>
      <sheetName val="PresLink text outputs"/>
      <sheetName val="Betas - 11-27-06"/>
      <sheetName val="mini-merge&gt;&gt;&gt;"/>
      <sheetName val="Acc-dil"/>
      <sheetName val="Acc-dil (output)"/>
      <sheetName val="Acc-dil (key message)"/>
      <sheetName val="Information spread"/>
      <sheetName val="Mini-merge"/>
      <sheetName val="ASGN Institutional"/>
      <sheetName val="ASGN Insiders"/>
      <sheetName val="ASGN Output"/>
      <sheetName val="CITP Institutional"/>
      <sheetName val="CITP Insiders"/>
      <sheetName val="CITP Output"/>
      <sheetName val="FLOAT"/>
      <sheetName val="ASGN HistPr"/>
      <sheetName val="ASGN PublicFloatTurnCalc"/>
      <sheetName val="ASGN PublicFloatChart"/>
      <sheetName val="CITP HistPr"/>
      <sheetName val="CITP PublicFloatTurnCalc"/>
      <sheetName val="CITP PublicFloatChart"/>
      <sheetName val="Smash Together"/>
      <sheetName val="PF Income Statement"/>
      <sheetName val="Merger Model"/>
      <sheetName val="PPR"/>
      <sheetName val="Accretion Dilution"/>
      <sheetName val="Summary Accretion Dilution"/>
      <sheetName val="WMS"/>
      <sheetName val="MGAM"/>
      <sheetName val="Transaction Matrix"/>
      <sheetName val="PF Earnings Impact"/>
      <sheetName val="1996-2010 3PL Industry"/>
      <sheetName val="Revenue by Segment"/>
      <sheetName val="US 3PL Market"/>
      <sheetName val="US Logistics to GDP"/>
      <sheetName val="Logistics Out. by Region"/>
      <sheetName val="Facilities Overview"/>
      <sheetName val="Salaried Employees"/>
      <sheetName val="Comp. Rev. by Seg."/>
      <sheetName val="Rev and GP by Segment"/>
      <sheetName val="Top Ten Customers"/>
      <sheetName val="Service Offerings to Top-20"/>
      <sheetName val="Sources--&gt;"/>
      <sheetName val="Rev. by category"/>
      <sheetName val="Rev. by Customer Name"/>
      <sheetName val="by Customer, by Srv Type"/>
      <sheetName val="by Customer, by Facility"/>
      <sheetName val="1996-2010_3PL_Industry"/>
      <sheetName val="Shine WACC"/>
      <sheetName val="Rise WACC"/>
      <sheetName val="Adj. Income Statment"/>
      <sheetName val="No CapEx Adjusted"/>
      <sheetName val="Adj. Common Size"/>
      <sheetName val="Common Size"/>
      <sheetName val="P&amp;L Projection Comparison"/>
      <sheetName val="CF Projection Comparison"/>
      <sheetName val="Customers Sales and Volume"/>
      <sheetName val="Top 10"/>
      <sheetName val="Rolling LTM"/>
      <sheetName val="Addbacks"/>
      <sheetName val="Material Cost"/>
      <sheetName val="Ownership Detail"/>
      <sheetName val="2013 Write-Down (Avg Method)"/>
      <sheetName val="Channel &amp; Segment"/>
      <sheetName val="Projected Customer Detail"/>
      <sheetName val="Customer Bridge"/>
      <sheetName val="Historical Segment Bridge"/>
      <sheetName val="Segement and Channel Info"/>
      <sheetName val="From Company--&gt;"/>
      <sheetName val="P&amp;L 1"/>
      <sheetName val="Sales 1"/>
      <sheetName val="Volume 1"/>
      <sheetName val="Balance Sheet 1"/>
      <sheetName val="Cash Flow 1"/>
      <sheetName val="Capex Plan 1"/>
      <sheetName val="Material Detail 1"/>
      <sheetName val="Loan Service 1"/>
      <sheetName val="Proj. No Capex--&gt;"/>
      <sheetName val="P&amp;L 2"/>
      <sheetName val="Sales 2"/>
      <sheetName val="Volume 2"/>
      <sheetName val="Balance Sheet 2"/>
      <sheetName val="Cash Flow 2"/>
      <sheetName val="Capex Plan 2"/>
      <sheetName val="Material Detail 2"/>
      <sheetName val="Loan Service 2"/>
      <sheetName val="Valuation Stats"/>
      <sheetName val="Operating Stats"/>
      <sheetName val="Operating Metrics Charts"/>
      <sheetName val="Valuation Metrics Charts"/>
      <sheetName val="CAGR-CIQ Linked"/>
      <sheetName val="P &amp; P Companies"/>
      <sheetName val="Output (3)"/>
      <sheetName val="GDI Multiples Template"/>
      <sheetName val="NAS IS Template"/>
      <sheetName val="Charts - 500"/>
      <sheetName val="NAS Multiples Template"/>
      <sheetName val="Acquisition Scenarios - 500"/>
      <sheetName val="NAS Cap Table"/>
      <sheetName val="PF Amortization"/>
      <sheetName val="GDI Cap Table"/>
      <sheetName val="Earnings Table"/>
      <sheetName val="GDI IS Template"/>
      <sheetName val="&lt;&lt;&lt; PPM Charts"/>
      <sheetName val="Summery Operating Model"/>
      <sheetName val="Labor &amp; Benefits"/>
      <sheetName val="T1 Estimates"/>
      <sheetName val="Benchmarks"/>
      <sheetName val="Trading Comparables"/>
      <sheetName val="Multiple Chart"/>
      <sheetName val="Margin Chart"/>
      <sheetName val="EV Sales"/>
      <sheetName val="EV EBITDA"/>
      <sheetName val="EV EBIT"/>
      <sheetName val="Private Co Comparison"/>
      <sheetName val="Essential"/>
      <sheetName val="Bentonite"/>
      <sheetName val="Traditional CE Retailers"/>
      <sheetName val="Enplanements"/>
      <sheetName val="EBITDA per sq ft"/>
      <sheetName val="Loc by RevSq"/>
      <sheetName val="Loc by RevSq Analysis"/>
      <sheetName val="CIP Slide 8"/>
      <sheetName val="CIP Slide 2"/>
      <sheetName val="CIP Slide 3"/>
      <sheetName val="2013 Budget (New)"/>
      <sheetName val="6. Financial Performance Charts"/>
      <sheetName val="13. Horizon Competitors"/>
      <sheetName val="14. Competitors CAGR"/>
      <sheetName val="14. Competitors LTM EBITDA"/>
      <sheetName val="14. Airport Dwell Time"/>
      <sheetName val="14. Market Potential"/>
      <sheetName val="15. Industry Trends Bar Charts"/>
      <sheetName val="18. Breakdown"/>
      <sheetName val="19. SSS Chart"/>
      <sheetName val="19. Inventory"/>
      <sheetName val="19_28. FY 2012 Avg. Trans"/>
      <sheetName val="FY 2010 Avg. Trans"/>
      <sheetName val="FY 2011 Avg. Trans"/>
      <sheetName val="19. Shrink"/>
      <sheetName val="Sales Mix"/>
      <sheetName val="June 10 Balance Sheet"/>
      <sheetName val="20. Attractive Unit Economics"/>
      <sheetName val="ROIC Analysis - Sept 12 updated"/>
      <sheetName val="27. Top SKUs"/>
      <sheetName val="Combined companies locations"/>
      <sheetName val="27. Top List FY 2012"/>
      <sheetName val="29. Category Inv Turns"/>
      <sheetName val="31. Bus. Dev. Revenue"/>
      <sheetName val="33. Retail RFP Process"/>
      <sheetName val="Non Comp New Stores"/>
      <sheetName val="Replacement Stores"/>
      <sheetName val="35. Store Openings Summary"/>
      <sheetName val="35. Store Openings (New Capex)"/>
      <sheetName val="36. ATL Metrics"/>
      <sheetName val="2010 Lease Portfolio"/>
      <sheetName val="37. Lease Portfolio"/>
      <sheetName val="37. Expiring Leases"/>
      <sheetName val="37. Expiring Leases by FY"/>
      <sheetName val="38. Comparison to Competitors"/>
      <sheetName val="40. IT"/>
      <sheetName val="41. Employee Turnover"/>
      <sheetName val="41. Daily Staffing Chart"/>
      <sheetName val="45. 2007 IS"/>
      <sheetName val="45. 2009 IS"/>
      <sheetName val="45. 2010 IS"/>
      <sheetName val="45. 2011 IS"/>
      <sheetName val="45. 2012 IS"/>
      <sheetName val="45. August 2010"/>
      <sheetName val="45. August 2012 Store"/>
      <sheetName val="45. August 2012"/>
      <sheetName val="2008 SSS"/>
      <sheetName val="2009 SSS"/>
      <sheetName val="2011 SSS"/>
      <sheetName val="2012 SSS"/>
      <sheetName val="July 2012 SSS"/>
      <sheetName val="August 2012 SSS"/>
      <sheetName val="September 2012 SSS"/>
      <sheetName val="45. Historical Financials"/>
      <sheetName val="June 2008"/>
      <sheetName val="47. Sum. of FY2013 Performance"/>
      <sheetName val="July 10 Balance Sheet"/>
      <sheetName val="August 10 Balance Sheet"/>
      <sheetName val="Sept 10 Balance Sheet"/>
      <sheetName val="Oct 10 Balance Sheet"/>
      <sheetName val="Nov 10 Balance Sheet"/>
      <sheetName val="Dec 10 Balance Sheet"/>
      <sheetName val="Jan 11 Balance Sheet"/>
      <sheetName val="Feb 11 Balance Sheet"/>
      <sheetName val="Mar 11 Balance Sheet "/>
      <sheetName val="Apr 11 Balance Sheet "/>
      <sheetName val="May 11 Balance Sheet"/>
      <sheetName val="June 11 Balance Sheet"/>
      <sheetName val="July 11 Balance Sheet"/>
      <sheetName val="August 11 Balance Sheet"/>
      <sheetName val="September 11 Balance Sheet"/>
      <sheetName val="October 11 Balance Sheet"/>
      <sheetName val="November 11 Balance Sheet"/>
      <sheetName val="December 11 Balance Sheet "/>
      <sheetName val="January 12 Balance Sheet"/>
      <sheetName val="February 12 Balance Sheet"/>
      <sheetName val="March 12 Balance Sheet "/>
      <sheetName val="Apri 12 Balance Sheet "/>
      <sheetName val="May 12 Balance Sheet"/>
      <sheetName val="June 12 Balance Sheet"/>
      <sheetName val="3 Months FY2013 Perf."/>
      <sheetName val="September 2012"/>
      <sheetName val="September 2012 Stores"/>
      <sheetName val="September 2010"/>
      <sheetName val="48. Quarterly Working Capital"/>
      <sheetName val="Aug 12 Balance Sheet"/>
      <sheetName val="49. Balance Sheet"/>
      <sheetName val="50.Long-Term Growth Assumps."/>
      <sheetName val="Projected Financial Summary"/>
      <sheetName val="Exec Summ (2)"/>
      <sheetName val="Exec Summ"/>
      <sheetName val="Credit Graph"/>
      <sheetName val="GM by Ther"/>
      <sheetName val="Stacked EBITDA"/>
      <sheetName val="Industry"/>
      <sheetName val="Ind Payor"/>
      <sheetName val="Therapy Pie"/>
      <sheetName val="Payor Pie"/>
      <sheetName val="Hist Payor"/>
      <sheetName val="Hist Capex"/>
      <sheetName val="Infection Density"/>
      <sheetName val="Lifelong"/>
      <sheetName val="Referrals"/>
      <sheetName val="Patient Growth"/>
      <sheetName val="Priv. Pay"/>
      <sheetName val="SFO"/>
      <sheetName val="Biomed"/>
      <sheetName val="Pro Forma Analysis----&gt;"/>
      <sheetName val="BRC Cap Table"/>
      <sheetName val="Acquisition Scenarios - 250M"/>
      <sheetName val="Credit Data - 250"/>
      <sheetName val="Charts - 250"/>
      <sheetName val="Amort Schedule"/>
      <sheetName val="Credit Data - 500"/>
      <sheetName val="Target Assumptions"/>
      <sheetName val="Modelfront"/>
      <sheetName val="Annual Costs"/>
      <sheetName val="Wh Rev Monthly"/>
      <sheetName val="Wh Costs Monthly"/>
      <sheetName val="Modelback"/>
      <sheetName val="Mkts"/>
      <sheetName val="Spread Fins vWell"/>
      <sheetName val="CIM Model "/>
      <sheetName val="Spread Fins vCIM"/>
      <sheetName val="AVP vCIM"/>
      <sheetName val="EBITDA Analysis"/>
      <sheetName val="Spread Fins"/>
      <sheetName val="Spread Fins vComparison"/>
      <sheetName val="NOL and Tax Calc"/>
      <sheetName val="IS Template"/>
      <sheetName val="Multiples Template"/>
      <sheetName val="IFCN IS"/>
      <sheetName val="IFCN Multiples"/>
      <sheetName val="IFCN Segments"/>
      <sheetName val="HBE IS"/>
      <sheetName val="HBE Multiples"/>
      <sheetName val="HBE Segments"/>
      <sheetName val="ICXT IS"/>
      <sheetName val="ICXT Multiples"/>
      <sheetName val="ICXT Segments"/>
      <sheetName val="IRSN IS"/>
      <sheetName val="IRSN Multiples"/>
      <sheetName val="IRSN Segments"/>
      <sheetName val="IVAC IS"/>
      <sheetName val="IVAC Multiples"/>
      <sheetName val="IVAC Segments"/>
      <sheetName val="HRX Segments"/>
      <sheetName val="HRX Turbine"/>
      <sheetName val="ANEN IS"/>
      <sheetName val="ANEN Multiples"/>
      <sheetName val="AXYS IS"/>
      <sheetName val="AXYS Multiples"/>
      <sheetName val="AXYS Segments"/>
      <sheetName val="AVAV IS"/>
      <sheetName val="AVAV Multiples"/>
      <sheetName val="AVAV Segments"/>
      <sheetName val="CAE IS"/>
      <sheetName val="CAE Multiples"/>
      <sheetName val="CAE Segments"/>
      <sheetName val="ESL IS"/>
      <sheetName val="ESL Multiples"/>
      <sheetName val="ESL Segments"/>
      <sheetName val="HRLY Segments"/>
      <sheetName val="KTOS IS"/>
      <sheetName val="KTOS Multiples"/>
      <sheetName val="KTOS Segments"/>
      <sheetName val="VSEC IS"/>
      <sheetName val="VSEC Multiples"/>
      <sheetName val="VSEC Segments"/>
      <sheetName val="LDSH Segments"/>
      <sheetName val="RAE IS"/>
      <sheetName val="RAE Multiples"/>
      <sheetName val="MN IS"/>
      <sheetName val="MN Multiples"/>
      <sheetName val="MN Segments"/>
      <sheetName val="DEVC IS"/>
      <sheetName val="DEVC Multiples"/>
      <sheetName val="DEVC Segments"/>
      <sheetName val="Sizing Alternatives"/>
      <sheetName val="Frequency Charts"/>
      <sheetName val="CPCI_summary "/>
      <sheetName val="CPCI_Short Summary"/>
      <sheetName val="Float Charts_old"/>
      <sheetName val="ViaSat Charts"/>
      <sheetName val="ViaSat Summary"/>
      <sheetName val="ViaSat Summary (2)"/>
      <sheetName val="Frequency_summary "/>
      <sheetName val="Frequency_short_summary"/>
      <sheetName val="1 ALL FERTS AND HAWAS 2175"/>
      <sheetName val="Model and Tools Client Data"/>
      <sheetName val="IS - RSM Format"/>
      <sheetName val="Adj. IS"/>
      <sheetName val="Adj. BS"/>
      <sheetName val="Multiple Range"/>
      <sheetName val="Footbal Field"/>
      <sheetName val="FCF Calculation"/>
      <sheetName val="Proforma PL Account"/>
      <sheetName val="Hist. BS"/>
      <sheetName val="WACC Analysis Output"/>
      <sheetName val="Calculating Asset Beta"/>
      <sheetName val="IS Out"/>
      <sheetName val="Brands"/>
      <sheetName val="chart (1 Yr)"/>
      <sheetName val="Beef Loin"/>
      <sheetName val="Brisket"/>
      <sheetName val="Feed"/>
      <sheetName val="Ham"/>
      <sheetName val="Soybeans"/>
      <sheetName val="Corn"/>
      <sheetName val="Feed Data"/>
      <sheetName val="Cattle"/>
      <sheetName val="Cattle data"/>
      <sheetName val="Index Data"/>
      <sheetName val="Index Chart"/>
      <sheetName val="tblTTMS_Import12-7"/>
      <sheetName val="tblTTMS_Import12-8"/>
      <sheetName val="CALC1"/>
      <sheetName val="CALC2"/>
      <sheetName val="Data Sources"/>
      <sheetName val="Total Construction Spending"/>
      <sheetName val="Private Construction Spending"/>
      <sheetName val="Res v. NonRes v. Infra"/>
      <sheetName val="TCS YoY Growth"/>
      <sheetName val="PCS YoY Growth"/>
      <sheetName val="GDP"/>
      <sheetName val="Page 3"/>
      <sheetName val="Housing Starts-Annual"/>
      <sheetName val="Single Family Delinquency"/>
      <sheetName val="New Homes Data"/>
      <sheetName val="New Homes Sold"/>
      <sheetName val="Total Housing Inventory"/>
      <sheetName val="Inventory of Homes AFS"/>
      <sheetName val="Exisiting Homes Data"/>
      <sheetName val="Exisiting Home Sales"/>
      <sheetName val="Months Supply Homes AFS"/>
      <sheetName val="Combined Data"/>
      <sheetName val="New_Exisiting Sales"/>
      <sheetName val="Inventory_New_Exisiting"/>
      <sheetName val="Months Supply AFS"/>
      <sheetName val="HomeOwnership Rates"/>
      <sheetName val="Foreclosure share of home sales"/>
      <sheetName val="first mortgage loan defaults"/>
      <sheetName val="Median US Home Prices"/>
      <sheetName val="Affordability"/>
      <sheetName val="30 yr Mortgage rate"/>
      <sheetName val="Page 7"/>
      <sheetName val="Personal Savings Rate"/>
      <sheetName val="Unemployment rate"/>
      <sheetName val="Confidence Index"/>
      <sheetName val="Mortgage Loan tightening stds"/>
      <sheetName val="Page 10"/>
      <sheetName val="LIRA"/>
      <sheetName val="Home Eq Cash out"/>
      <sheetName val="Remodeling Market Index"/>
      <sheetName val="Page 11"/>
      <sheetName val="Private Non-resGDP"/>
      <sheetName val="Private Nonres compon"/>
      <sheetName val="Page 12"/>
      <sheetName val="ABI Non Res Correl"/>
      <sheetName val="CMBS Issuance"/>
      <sheetName val="Loan Delinquency"/>
      <sheetName val="Page 13"/>
      <sheetName val="Non Res Components"/>
      <sheetName val="StatevsFed"/>
      <sheetName val="GDP vs. Non Res"/>
      <sheetName val="Lender Model&gt;&gt;"/>
      <sheetName val="Trans Summ"/>
      <sheetName val="Allion"/>
      <sheetName val="WC and Tax"/>
      <sheetName val="Supp Sched.&gt;&gt;&gt;"/>
      <sheetName val="Debt Sched"/>
      <sheetName val="Financing Assumptions"/>
      <sheetName val="Trailing Revenue and GM"/>
      <sheetName val="Biomed 06-07 Pro Forma"/>
      <sheetName val="HIG Output&gt;&gt;&gt;"/>
      <sheetName val="Monthly WC Summ"/>
      <sheetName val="Summary Model"/>
      <sheetName val="Misc&gt;&gt;&gt;"/>
      <sheetName val="Equity Bridge"/>
      <sheetName val="CIM P&amp;L"/>
      <sheetName val="CIM Adj"/>
      <sheetName val="BS FCST"/>
      <sheetName val="Valuation&gt;&gt;&gt;"/>
      <sheetName val="Val. Summary"/>
      <sheetName val="Restr Stock"/>
      <sheetName val="Phantom Stock"/>
      <sheetName val="Biomed Shares and Values"/>
      <sheetName val="BYI"/>
      <sheetName val="Output--&gt;"/>
      <sheetName val="Has-Gets"/>
      <sheetName val="Fire Power Analysis"/>
      <sheetName val="Graveyard--&gt;"/>
      <sheetName val="Avg. in-store emp. turnover"/>
      <sheetName val="Employee Daily Staffing Chart"/>
      <sheetName val="FY2012 Merchandise Gross Margin"/>
      <sheetName val="Merchandise Strategies"/>
      <sheetName val="Historical Financials"/>
      <sheetName val="CIP Slide 42"/>
      <sheetName val="Waterfall Chart (old)"/>
      <sheetName val="Employee Turnover"/>
      <sheetName val="Sales and GM by Category"/>
      <sheetName val="Quarterly Working Capital"/>
      <sheetName val="HLFChart1"/>
      <sheetName val="HLFChart1Data"/>
      <sheetName val="RNO Multiples"/>
      <sheetName val="RNO IS"/>
      <sheetName val="RNO Segments"/>
      <sheetName val="Institutional"/>
      <sheetName val="Summary - All"/>
      <sheetName val="Summary - CAN"/>
      <sheetName val="Bakersfield"/>
      <sheetName val="GrantsPass"/>
      <sheetName val="Hayward"/>
      <sheetName val="LasVegas"/>
      <sheetName val="LosAngeles"/>
      <sheetName val="Portland"/>
      <sheetName val="Sacramento"/>
      <sheetName val="Spokane"/>
      <sheetName val="Albuquerque"/>
      <sheetName val="Denver"/>
      <sheetName val="FortWorth"/>
      <sheetName val="Kentucky"/>
      <sheetName val="Minneapolis"/>
      <sheetName val="Pennsylvania"/>
      <sheetName val="SaltLakeCity"/>
      <sheetName val="AMI"/>
      <sheetName val="ArticCascade"/>
      <sheetName val="Calgary"/>
      <sheetName val="Vancouver"/>
      <sheetName val="Victoria"/>
      <sheetName val="Toronto"/>
      <sheetName val="Winnepeg"/>
      <sheetName val="BAK"/>
      <sheetName val="COR"/>
      <sheetName val="GRA"/>
      <sheetName val="HAY"/>
      <sheetName val="LAS"/>
      <sheetName val="LOS"/>
      <sheetName val="POR"/>
      <sheetName val="SPO"/>
      <sheetName val="ALB"/>
      <sheetName val="SLC"/>
      <sheetName val="ATL"/>
      <sheetName val="DEN"/>
      <sheetName val="FTW"/>
      <sheetName val="KEN"/>
      <sheetName val="PEN"/>
      <sheetName val="AMIFIN"/>
      <sheetName val="ART"/>
      <sheetName val="CAL"/>
      <sheetName val="VAN"/>
      <sheetName val="WIN"/>
      <sheetName val="TOT"/>
      <sheetName val="TOTD"/>
      <sheetName val="CANUSD"/>
      <sheetName val="Metrics=&gt;"/>
      <sheetName val="MI_Regr"/>
      <sheetName val="pct Cig_Regr"/>
      <sheetName val="Drops_Regr"/>
      <sheetName val="Facility Size_Regr"/>
      <sheetName val="Total Opex_Regr"/>
      <sheetName val="Selling_Regr"/>
      <sheetName val="Allocation_Regr"/>
      <sheetName val="Facility_Regr"/>
      <sheetName val="General_Regr"/>
      <sheetName val="Warehouse_Regr"/>
      <sheetName val="Deliv_Regr"/>
      <sheetName val="CigCube_regr"/>
      <sheetName val="Cig%sales_Reg"/>
      <sheetName val="Cig$Sales_regr"/>
      <sheetName val="SalesperDrop_Regr"/>
      <sheetName val="Sales_SQft Regr"/>
      <sheetName val="CigCubes%totalcubes"/>
      <sheetName val="RONA_SQ FT regr"/>
      <sheetName val="RONA_SalesSQ FT regr"/>
      <sheetName val="RONA_NSI%"/>
      <sheetName val="RONA_OPex"/>
      <sheetName val="NSI%Cig%"/>
      <sheetName val="NSI%Customer%"/>
      <sheetName val="NSI_Cig %"/>
      <sheetName val="Opex_%Rev"/>
      <sheetName val="Opex_DDTruck"/>
      <sheetName val="Opex_CubeCDrop"/>
      <sheetName val="Opex_Cube per Truck Day"/>
      <sheetName val="Data For Charts"/>
      <sheetName val="EBIT Concentration"/>
      <sheetName val="EBITDA Concentration"/>
      <sheetName val="NSI Concentration"/>
      <sheetName val="Revenue Concentration"/>
      <sheetName val="Total Opex per Cube"/>
      <sheetName val="Other income per Cube"/>
      <sheetName val="Selling Expense"/>
      <sheetName val="Allocation Expense"/>
      <sheetName val="Facility Expense"/>
      <sheetName val="General Expense"/>
      <sheetName val="Warehouse Expense"/>
      <sheetName val="Delivery Expense"/>
      <sheetName val="Cash Conv."/>
      <sheetName val="Inv. Days"/>
      <sheetName val="DPO"/>
      <sheetName val="CapEx by DC"/>
      <sheetName val="OpEx by DC"/>
      <sheetName val="MI by DC"/>
      <sheetName val="GP by DC"/>
      <sheetName val="EBIT by DC"/>
      <sheetName val="EBITDA by DC"/>
      <sheetName val="NSI by DC"/>
      <sheetName val="Revenue by DC Chart"/>
      <sheetName val="SalesSQFt"/>
      <sheetName val="GPSQFt"/>
      <sheetName val="NSISQFt"/>
      <sheetName val="EBITSQFt"/>
      <sheetName val="EBITDASQFt"/>
      <sheetName val="Salesdrop"/>
      <sheetName val="GPdrop"/>
      <sheetName val="NSIdrop"/>
      <sheetName val="EBITdrop"/>
      <sheetName val="EBITDAdrop"/>
      <sheetName val="SalesMile"/>
      <sheetName val="EBITDAMile"/>
      <sheetName val="Fill Rate"/>
      <sheetName val="Cig Cube Volume"/>
      <sheetName val="BakersfieldMetrics"/>
      <sheetName val="CoronaMetrics"/>
      <sheetName val="GrantsPassMetrics"/>
      <sheetName val="HaywardMetrics"/>
      <sheetName val="LasVegasMetrics"/>
      <sheetName val="LosAngelesMetrics"/>
      <sheetName val="PortlandMetrics"/>
      <sheetName val="SacramentoMetrics"/>
      <sheetName val="SpokaneMetrics"/>
      <sheetName val="AlbuquerqueMetrics"/>
      <sheetName val="AtlantaMetrics"/>
      <sheetName val="DenverMetrics"/>
      <sheetName val="FortWorthMetrics"/>
      <sheetName val="KentuckyMetrics"/>
      <sheetName val="MinneapolisMetrics"/>
      <sheetName val="PennsylvaniaMetrics"/>
      <sheetName val="SaltLakeCityMetrics"/>
      <sheetName val="AMIMetrics"/>
      <sheetName val="ArticCascadeMetrics"/>
      <sheetName val="CalgaryMetrics"/>
      <sheetName val="VancouverMetrics"/>
      <sheetName val="VictoriaMetrics"/>
      <sheetName val="TorontoMetrics"/>
      <sheetName val="WinnepegMetrics"/>
      <sheetName val="Region1Metrics"/>
      <sheetName val="Region2Metrics"/>
      <sheetName val="CanadaMetrics"/>
      <sheetName val="ConsolidatedMetrics"/>
      <sheetName val="Fleet Info"/>
      <sheetName val="2007 Drops"/>
      <sheetName val="2007 Cubes"/>
      <sheetName val="2008 Plan"/>
      <sheetName val="2008 OpEx"/>
      <sheetName val="Facility Utilization 1-31-08"/>
      <sheetName val="Miles"/>
      <sheetName val="Trucks"/>
      <sheetName val="Cons SG&amp;A Analysis"/>
      <sheetName val="By-Product Forecasts&gt;&gt;&gt;"/>
      <sheetName val="ACR_by Product"/>
      <sheetName val="Artex_by Product"/>
      <sheetName val="Bridges&gt;&gt;&gt;"/>
      <sheetName val="Artex_Bridges"/>
      <sheetName val="ACR_Bridges"/>
      <sheetName val="Output_Revenue Bridge"/>
      <sheetName val="Output_Contribution Bridge"/>
      <sheetName val="Category"/>
      <sheetName val="BOE Stats"/>
      <sheetName val="Forties"/>
      <sheetName val="Encore"/>
      <sheetName val="R&amp;D Investment"/>
      <sheetName val="Oil Prymid"/>
      <sheetName val="Headcount Age"/>
      <sheetName val="Oil Price"/>
      <sheetName val="Headcount and Oil Price"/>
      <sheetName val="P-Demand by Fuel"/>
      <sheetName val="P-Production by Region"/>
      <sheetName val="Mature Assets"/>
      <sheetName val="Oil In Place"/>
      <sheetName val="Shine IS"/>
      <sheetName val="DCF II"/>
      <sheetName val="Cont (not linked)"/>
      <sheetName val="2004 MS BS &amp; IS-new"/>
      <sheetName val="2004 MS BS &amp; IS-old"/>
      <sheetName val="SSY"/>
      <sheetName val="APSG old"/>
      <sheetName val="SYS"/>
      <sheetName val="TSG - Hist. &amp; Proj."/>
      <sheetName val="The Shams Group - Hist. &amp; Proj."/>
      <sheetName val="TSG - Bal. Sheet"/>
      <sheetName val="TSG - Rev. Proj."/>
      <sheetName val="MCM Format - PL"/>
      <sheetName val="Depreciation Schedule"/>
      <sheetName val="MCM Format - BS"/>
      <sheetName val="MCM Format - Working Capital"/>
      <sheetName val="Public Comps Multiples"/>
      <sheetName val="Prec. Trx. Pitch"/>
      <sheetName val="Prec. Trx (07-09) Val Comm"/>
      <sheetName val="EV Sensitivity Analysis"/>
      <sheetName val="Peer Analysis"/>
      <sheetName val="Revenue Segmentation"/>
      <sheetName val="TSG Revenue"/>
      <sheetName val="Debt-EBITDA"/>
      <sheetName val="Reverse Mults"/>
      <sheetName val="Prem"/>
      <sheetName val="No trans"/>
      <sheetName val="Recap-Base"/>
      <sheetName val="Recap-Bank"/>
      <sheetName val="Recap-PP"/>
      <sheetName val="Recap-144A"/>
      <sheetName val="Recap-Equity"/>
      <sheetName val="Adjusted EBITDA"/>
      <sheetName val="own"/>
      <sheetName val="own-raw"/>
      <sheetName val="Output LCs"/>
      <sheetName val="GDYS"/>
      <sheetName val="FRED"/>
      <sheetName val="FDO"/>
      <sheetName val="STGS"/>
      <sheetName val="DG"/>
      <sheetName val="JCP"/>
      <sheetName val="TJX"/>
      <sheetName val="ROST"/>
      <sheetName val="DUCK"/>
      <sheetName val="BONT"/>
      <sheetName val="CapVal"/>
      <sheetName val="Reverse_Mults"/>
      <sheetName val="No_trans"/>
      <sheetName val="Adjusted_EBITDA"/>
      <sheetName val="Output_LCs"/>
      <sheetName val="Inc_Stmt"/>
      <sheetName val="CLOSE"/>
      <sheetName val="TOTAL ADMON"/>
      <sheetName val="Reverse_Mults1"/>
      <sheetName val="No_trans1"/>
      <sheetName val="Adjusted_EBITDA1"/>
      <sheetName val="Output_LCs1"/>
      <sheetName val="Cash_Flow1"/>
      <sheetName val="Inc_Stmt1"/>
      <sheetName val="P&amp;L FULL YR NORMAL"/>
      <sheetName val="WNDU"/>
      <sheetName val="Mini Model"/>
      <sheetName val="Cash-Comp Table"/>
      <sheetName val="APWIS"/>
      <sheetName val="APWBSCF"/>
      <sheetName val="BHEIS"/>
      <sheetName val="BHEBSCF"/>
      <sheetName val="CLS Model IS"/>
      <sheetName val="CLS Model BSCF"/>
      <sheetName val="DDIC Model IS"/>
      <sheetName val="DDIC Model BSCF"/>
      <sheetName val="EMS IS"/>
      <sheetName val="EMS BSCF"/>
      <sheetName val="FLEX Model IS"/>
      <sheetName val="FLEX Model BSCF"/>
      <sheetName val="JBL Model IS"/>
      <sheetName val="JBL Mode BSCF"/>
      <sheetName val="MSL IS"/>
      <sheetName val="PMTR Model IS"/>
      <sheetName val="PMTR Model BSCF"/>
      <sheetName val="PIII Model IS"/>
      <sheetName val="PIII Model BSCF"/>
      <sheetName val="MSL BSCF"/>
      <sheetName val="PLXS Model IS"/>
      <sheetName val="PLXS Model BSCF"/>
      <sheetName val="PWER Model IS"/>
      <sheetName val="PWER Model BSCF"/>
      <sheetName val="SANM Model IS"/>
      <sheetName val="SANM Model BSCF"/>
      <sheetName val="SCI Model IS"/>
      <sheetName val="SCI Model BSCF"/>
      <sheetName val="SMTX Model IS"/>
      <sheetName val="SMTX Model BSCF"/>
      <sheetName val="Management Projections"/>
      <sheetName val="US GL Detail"/>
      <sheetName val="US Detail"/>
      <sheetName val="Argentina Detail"/>
      <sheetName val="Brazil Detail"/>
      <sheetName val="Turkey Detail"/>
      <sheetName val="Consolidation Detail"/>
      <sheetName val="Worldwide Detail"/>
      <sheetName val="DUSA Statements"/>
      <sheetName val="PROCEDURE"/>
      <sheetName val="invstmt_sql"/>
      <sheetName val="TL Mfg - (Do not use)"/>
      <sheetName val="Yarn Mfg - Toll"/>
      <sheetName val="Yarn Mfg incl yarn"/>
      <sheetName val="S&amp;T"/>
      <sheetName val="BS Input"/>
      <sheetName val="PL Input"/>
      <sheetName val="CF Input"/>
      <sheetName val="Mfg Input"/>
      <sheetName val="Tenant Improvement"/>
      <sheetName val="Cash Flow Forecast 12 Months"/>
      <sheetName val="Cash from future billing"/>
      <sheetName val="Cash spreadsheet"/>
      <sheetName val="Calc of Payable outflow  CTD"/>
      <sheetName val="Payables 7-31"/>
      <sheetName val="comparison combined"/>
      <sheetName val="Net Rev Comparison (2)"/>
      <sheetName val="comparison crp"/>
      <sheetName val="comparison ctd"/>
      <sheetName val="comparison RCD"/>
      <sheetName val="RCD Cash Flow"/>
      <sheetName val="CTD Cash Flow"/>
      <sheetName val="TKL - Dept Budgets -----&gt;"/>
      <sheetName val="Total RCD"/>
      <sheetName val="PB"/>
      <sheetName val="CTD Rev + Exp Rollup"/>
      <sheetName val="CTD Gross Revenue roll up ----&gt;"/>
      <sheetName val="Net Rev Current &amp; Estimates"/>
      <sheetName val="CTD - 1"/>
      <sheetName val="CTD - 2"/>
      <sheetName val="RM"/>
      <sheetName val="ST 2013 "/>
      <sheetName val="MC 2013 "/>
      <sheetName val="RA 2013"/>
      <sheetName val="DM 2013"/>
      <sheetName val="B- 2013 Projection December Fin"/>
      <sheetName val="Dec 01 BS"/>
      <sheetName val="Dec 01P &amp; L"/>
      <sheetName val="PL Account Desc"/>
      <sheetName val="BS Apr 02"/>
      <sheetName val="BS June 02"/>
      <sheetName val="BS Sept 02"/>
      <sheetName val="BS Nov 02"/>
      <sheetName val="PL  Account Analysis 02"/>
      <sheetName val="Anomalies"/>
      <sheetName val="qtr var 2 to 3 02"/>
      <sheetName val="Financial Review 02"/>
      <sheetName val="Financial%20Review%2002.xls"/>
      <sheetName val="JANJE98"/>
      <sheetName val="FEBJE98"/>
      <sheetName val="MARJE98"/>
      <sheetName val="May 98"/>
      <sheetName val="Jun98"/>
      <sheetName val="July98"/>
      <sheetName val="October98"/>
      <sheetName val="November98"/>
      <sheetName val="JE's (2)"/>
      <sheetName val="JE's"/>
      <sheetName val="Rev Anay"/>
      <sheetName val="Barge Hire"/>
      <sheetName val="Unearned Rev"/>
      <sheetName val="Tug Fuel"/>
      <sheetName val="Saralee Gain"/>
      <sheetName val="OTB 08.04"/>
      <sheetName val="Aug rev accr"/>
      <sheetName val="Aug rev accrul detail"/>
      <sheetName val="CHART2000"/>
      <sheetName val="August98"/>
      <sheetName val="TgtBS"/>
      <sheetName val="AdjngIS"/>
      <sheetName val="AdjedIS"/>
      <sheetName val="EBITDAMthly"/>
      <sheetName val="EBITDABridge"/>
      <sheetName val="EBITDABridgeData"/>
      <sheetName val="SummAdjngIS"/>
      <sheetName val="SummAdjedIS"/>
      <sheetName val="WCAnn"/>
      <sheetName val="WCChart"/>
      <sheetName val="AdjngWC"/>
      <sheetName val="AdjedWC"/>
      <sheetName val="Contracts"/>
      <sheetName val="RevCharts"/>
      <sheetName val="MthlyRevBreak"/>
      <sheetName val="RevMthByYr"/>
      <sheetName val="CustomerRev"/>
      <sheetName val="MthlyRevGM"/>
      <sheetName val="TypeGP"/>
      <sheetName val="OtherIncExp"/>
      <sheetName val="CompByLevl"/>
      <sheetName val="KeyComp"/>
      <sheetName val="Mgmt Fees"/>
      <sheetName val="ARDetail"/>
      <sheetName val="Acc"/>
      <sheetName val="AccChk"/>
      <sheetName val="sorted by Analyst"/>
      <sheetName val="sorted by CC"/>
      <sheetName val="BS DL Workup"/>
      <sheetName val="SEC BS"/>
      <sheetName val="IS-BOD Pkg"/>
      <sheetName val="IS - Qtrly"/>
      <sheetName val="BS-BOD Pkg"/>
      <sheetName val="CFS-BOD Pkg"/>
      <sheetName val="SEC BS Printed"/>
      <sheetName val="BU-1"/>
      <sheetName val="BU-2"/>
      <sheetName val="BU-2F"/>
      <sheetName val="BU-3"/>
      <sheetName val="BU-4"/>
      <sheetName val="BU-5"/>
      <sheetName val="BU-5F"/>
      <sheetName val="BU-6"/>
      <sheetName val="BU-6F"/>
      <sheetName val="BU-7"/>
      <sheetName val="BU-8"/>
      <sheetName val="BU-9"/>
      <sheetName val="BU10-F"/>
      <sheetName val="BU-10"/>
      <sheetName val="BU11-F"/>
      <sheetName val="BU-11"/>
      <sheetName val="BU-12F"/>
      <sheetName val="BU-12"/>
      <sheetName val="BU-13"/>
      <sheetName val="BU-14"/>
      <sheetName val="BU-15"/>
      <sheetName val="BU-16"/>
      <sheetName val="BU-17F"/>
      <sheetName val="BU-17"/>
      <sheetName val="BU-18"/>
      <sheetName val="BU-19F"/>
      <sheetName val="BU-19"/>
      <sheetName val="BU-20"/>
      <sheetName val="BU-21"/>
      <sheetName val="BU-22"/>
      <sheetName val="BU-23F"/>
      <sheetName val="BU-23"/>
      <sheetName val="BU-24"/>
      <sheetName val="BU-25"/>
      <sheetName val="BU-26"/>
      <sheetName val="BU-27"/>
      <sheetName val="BU-28"/>
      <sheetName val="BU-29"/>
      <sheetName val="BU-30"/>
      <sheetName val="S, G and A"/>
      <sheetName val="Cst Assmp"/>
      <sheetName val="Attach Assmp"/>
      <sheetName val="Ex A"/>
      <sheetName val="Ex B"/>
      <sheetName val="Ex E"/>
      <sheetName val="Ex F"/>
      <sheetName val="Ex G"/>
      <sheetName val="Ex H"/>
      <sheetName val="Ex I"/>
      <sheetName val="Ex J"/>
      <sheetName val="Ex K"/>
      <sheetName val="Ex L"/>
      <sheetName val="Ex M"/>
      <sheetName val="Ex N"/>
      <sheetName val="Ex O"/>
      <sheetName val="Ex P"/>
      <sheetName val="Ex Q"/>
      <sheetName val="Ex R"/>
      <sheetName val="Ex S"/>
      <sheetName val="Att XXIV"/>
      <sheetName val="Att I"/>
      <sheetName val="Att II"/>
      <sheetName val="Att III"/>
      <sheetName val="Att IV"/>
      <sheetName val="Att V"/>
      <sheetName val="Att VI"/>
      <sheetName val="Att VII"/>
      <sheetName val="Att VIII"/>
      <sheetName val="Att IX"/>
      <sheetName val="Att X"/>
      <sheetName val="Att XI"/>
      <sheetName val="Att XII"/>
      <sheetName val="Att XIII"/>
      <sheetName val="Att XIV"/>
      <sheetName val="Att XV"/>
      <sheetName val="Att XVI"/>
      <sheetName val="Att XVII"/>
      <sheetName val="Att XVIII"/>
      <sheetName val="Att XIX"/>
      <sheetName val="Att XX"/>
      <sheetName val="Att XXI"/>
      <sheetName val="Att XXII"/>
      <sheetName val="Att XXIII"/>
      <sheetName val="Att XXIV 1"/>
      <sheetName val="Att XXV"/>
      <sheetName val="Att XXVI"/>
      <sheetName val="Att XXVII"/>
      <sheetName val="Attachment VII - new"/>
      <sheetName val="Attachment VIII - new"/>
      <sheetName val="Attachment IV - WIP"/>
      <sheetName val="Attachment II - new"/>
      <sheetName val="Attachment III - new"/>
      <sheetName val="I-Vacation - new"/>
      <sheetName val="ECAS Att v1"/>
      <sheetName val="Identify"/>
      <sheetName val="7000"/>
      <sheetName val="86XX"/>
      <sheetName val="8390"/>
      <sheetName val="88XX"/>
      <sheetName val="OT PEN Example"/>
      <sheetName val="Timed Benefit Cost Data"/>
      <sheetName val="Fringe Benefit Input"/>
      <sheetName val="PAYG Healthcare input"/>
      <sheetName val="GES"/>
      <sheetName val="Pennysheet"/>
      <sheetName val="SLRC"/>
      <sheetName val="Worksheet 2"/>
      <sheetName val="P&amp;L2"/>
      <sheetName val="Revenue &amp; GP"/>
      <sheetName val="Detailed Overheads"/>
      <sheetName val="Pesos Vs Euro 2013"/>
      <sheetName val="Cover - do not import"/>
      <sheetName val="TF subsect cover-do not import"/>
      <sheetName val="Q of E cover - do not import"/>
      <sheetName val="Analysis of interim results"/>
      <sheetName val="KPIs"/>
      <sheetName val="Pro forma EBITDA"/>
      <sheetName val="Monthly P&amp;L comparisons"/>
      <sheetName val="Revenue by product &amp; customer"/>
      <sheetName val="Annual growth by segment"/>
      <sheetName val="Growth drivers"/>
      <sheetName val="Gross to net revenue"/>
      <sheetName val="Analysis of cost of revenue"/>
      <sheetName val="Operating expense summary"/>
      <sheetName val="Analysis of G&amp;A"/>
      <sheetName val="Analysis of selling"/>
      <sheetName val="Fixed v variable opex"/>
      <sheetName val="Average salary analysis"/>
      <sheetName val="Analysis of other inc (exp)"/>
      <sheetName val="Employee benefits"/>
      <sheetName val="Standalone costs"/>
      <sheetName val="FX exposure"/>
      <sheetName val="Key customers"/>
      <sheetName val="Key suppliers"/>
      <sheetName val="Booked and pipeline analysis"/>
      <sheetName val="Q of CF cover - do not import"/>
      <sheetName val="Lead cash flow"/>
      <sheetName val="EBITDA to CF conversion"/>
      <sheetName val="Capex breakdown"/>
      <sheetName val="Q of NA cover - do not import"/>
      <sheetName val="Pro forma BS"/>
      <sheetName val="Accounts receivable aging"/>
      <sheetName val="Rollforward of ADA"/>
      <sheetName val="Inventory breakdown"/>
      <sheetName val="Inventory reserve"/>
      <sheetName val="Prepaid &amp; other current assets"/>
      <sheetName val="Accounts payable aging"/>
      <sheetName val="Other current liabilities"/>
      <sheetName val="Post employment liabiliites"/>
      <sheetName val="Other non-current liabilities"/>
      <sheetName val="Adjustments to enterprise value"/>
      <sheetName val="Unfunded obligations"/>
      <sheetName val="Cash waterfall analysis"/>
      <sheetName val="WC cover - do not import"/>
      <sheetName val="Year on year comp. of wc "/>
      <sheetName val="WC - monthly -continuous"/>
      <sheetName val="Adjusted working capital"/>
      <sheetName val="Detail WC cover - do not import"/>
      <sheetName val="WC (high-low) (+data pages)"/>
      <sheetName val="WC (+ data pages)"/>
      <sheetName val="WC analytics graph(+data pages)"/>
      <sheetName val="WC sales seas.(+further pages)"/>
      <sheetName val="WC sales seas.2(+data pages)"/>
      <sheetName val="FY04 WC detail (data page)"/>
      <sheetName val="FY05 WC detail (data page)"/>
      <sheetName val="FY06 WC detail (data page)"/>
      <sheetName val="Price vol cover - do not import"/>
      <sheetName val="Price-vol summary (+data pages)"/>
      <sheetName val="Price-vol (data page 1)"/>
      <sheetName val="Price-vol (data page 2)"/>
      <sheetName val="Price-vol (data page 3)"/>
      <sheetName val="Forecast cover-do not import"/>
      <sheetName val="Hist accuracy of budget"/>
      <sheetName val="TTM"/>
      <sheetName val="Rest of year analysis"/>
      <sheetName val="Chart pages cover-do not import"/>
      <sheetName val="Line chart"/>
      <sheetName val="Stacked column chart"/>
      <sheetName val="Bar chart"/>
      <sheetName val="Clustered column"/>
      <sheetName val="Column-line on 2 axis chart"/>
      <sheetName val="Bubble chart"/>
      <sheetName val="Blocked area chart"/>
      <sheetName val="Databook library Americas"/>
      <sheetName val="Direct labour Menen"/>
      <sheetName val="Direct labour Halluin"/>
      <sheetName val="Opex Salaries Menen"/>
      <sheetName val="Salaries Menen"/>
      <sheetName val="FTE arb direct-indirect"/>
      <sheetName val="Income (CORPFYF)"/>
      <sheetName val="Sequence"/>
      <sheetName val="Cover 2013 (P 2)"/>
      <sheetName val="Summary IS BBI MTD"/>
      <sheetName val="Summary IS FHT MTD"/>
      <sheetName val="Summary IS GET MTD"/>
      <sheetName val="Summary IS BBI QTD"/>
      <sheetName val="Summary IS FHT QTD"/>
      <sheetName val="Summary IS GET QTD"/>
      <sheetName val="Summary IS PCD MTD"/>
      <sheetName val="Summary IS BBI YTD"/>
      <sheetName val="Summary IS FHT YTD"/>
      <sheetName val="Summary IS GET YTD"/>
      <sheetName val="Summary IS PCD YTD"/>
      <sheetName val="Profit Impact MTD vs Plan"/>
      <sheetName val="QTD vs Plan"/>
      <sheetName val="Exec Summary MTD vs Plan"/>
      <sheetName val="Exec Summary QTD vs Plan"/>
      <sheetName val="Exec Summary YTD vs Plan"/>
      <sheetName val="YTD vs Plan"/>
      <sheetName val="QTD vs PY"/>
      <sheetName val="YTD vs PY"/>
      <sheetName val="Sales Summary vs Plan &amp; PY"/>
      <sheetName val="New Customer Accounts"/>
      <sheetName val="GM vs PY"/>
      <sheetName val="New Customer Stats Retrieve"/>
      <sheetName val="New Cust Accts by RG"/>
      <sheetName val="New Cust Accts by RG-Ret"/>
      <sheetName val="GM vs Plan"/>
      <sheetName val="Credit P&amp;L"/>
      <sheetName val="Credit P&amp;L %AR"/>
      <sheetName val="BBI Credit Stats"/>
      <sheetName val="FHT Credit Stats"/>
      <sheetName val="GET Credit Stats"/>
      <sheetName val="QTD G&amp;A Rollforward vs Plan"/>
      <sheetName val="YTD G&amp;A Rollforward vs Plan"/>
      <sheetName val="Op Metrics"/>
      <sheetName val="MTD G&amp;A Rollforward"/>
      <sheetName val="AEBITDA Walk - MTD vs Plan"/>
      <sheetName val="AEBITDA Walk - QTR vs Plan"/>
      <sheetName val="AEBITDA Walk - YTD vs Plan"/>
      <sheetName val="AEBITDA Walk - QTR vs PY"/>
      <sheetName val="AEBITDA Walk - YTD vs PY"/>
      <sheetName val="IS MTD vs Plan &amp; PY-BBI"/>
      <sheetName val="IS MTD vs Plan &amp; PY-FHT"/>
      <sheetName val="IS MTD vs Plan &amp; PY-GET"/>
      <sheetName val="IS MTD vs Plan &amp; PY-PAY DIR"/>
      <sheetName val="IS MTD Plan PY-PAY DIR Whole $"/>
      <sheetName val="IS QTD vs Plan &amp; PY-BBI"/>
      <sheetName val="IS QTD vs Plan &amp; PY-FHT"/>
      <sheetName val="IS QTD vs Plan &amp; PY-GET"/>
      <sheetName val="IS QTD vs Plan &amp; PY-PAY DIR"/>
      <sheetName val="IS QTD Plan PY-PAY DIR Whole $"/>
      <sheetName val="IS YTD vs Plan &amp; PY-BBI"/>
      <sheetName val="IS YTD vs Plan &amp; PY-FHT"/>
      <sheetName val="IS YTD vs Plan &amp; PY-GET"/>
      <sheetName val="IS YTD vs Plan &amp; PY-PAY DIR"/>
      <sheetName val="IS YTD Plan PY-PAY DIR Whole $"/>
      <sheetName val="IS YTD vs FYF &amp; PY-BBI"/>
      <sheetName val="IS YTD vs FYF &amp; PY-FHT"/>
      <sheetName val="IS YTD vs FYF &amp; PY-GET"/>
      <sheetName val="IS YTD vs FYF &amp; PY-PAY DIRs"/>
      <sheetName val="IS YTD FYF PY-PAY DIR Whole $"/>
      <sheetName val="Bal Sht vs Plan &amp; PY"/>
      <sheetName val="Treasury Report"/>
      <sheetName val="Trend BS"/>
      <sheetName val="Eligible Rec Perf"/>
      <sheetName val="Portfolio Covenant Perf"/>
      <sheetName val="Financial Covenant Perf"/>
      <sheetName val="Covenant Retrieve"/>
      <sheetName val="FINAL BBI March 2013 Financials"/>
      <sheetName val="10-31-06"/>
      <sheetName val="Key (3)"/>
      <sheetName val="9-30-06"/>
      <sheetName val="Key (2)"/>
      <sheetName val="8-31-06"/>
      <sheetName val="CHG"/>
      <sheetName val="Project Information"/>
      <sheetName val="Resource Hours"/>
      <sheetName val="Vendor-Fixed Costs"/>
      <sheetName val="Contractors"/>
      <sheetName val="Resource Spending Details"/>
      <sheetName val="Project ForeCast to Actuals"/>
      <sheetName val="Project Summary"/>
      <sheetName val="Apollo Expenses"/>
      <sheetName val="MKC_STC"/>
      <sheetName val="Internet"/>
      <sheetName val="Multi-Cult"/>
      <sheetName val="Resorts"/>
      <sheetName val="Sports"/>
      <sheetName val="Tix Trans"/>
      <sheetName val="SEC Rpt-old"/>
      <sheetName val="MTs Rate Volume "/>
      <sheetName val="Costing Model"/>
      <sheetName val="PL_MR_Format"/>
      <sheetName val="Mgnt Rpt"/>
      <sheetName val="PL GL DL"/>
      <sheetName val="NEW FC Output"/>
      <sheetName val="P7 Scenarios - LFL DS"/>
      <sheetName val="P7 Scenarios - JL.com"/>
      <sheetName val="Total LFL Summary"/>
      <sheetName val="Roadmap v FC"/>
      <sheetName val="Reports &gt;&gt;&gt;"/>
      <sheetName val="Directorate Roadmap v Bud v1"/>
      <sheetName val="Sales Summary"/>
      <sheetName val="Directorate Roadmap v Bud v2"/>
      <sheetName val="Fashion Roadmap v Bud"/>
      <sheetName val="Home Roadmap v Bud"/>
      <sheetName val="EHT Roadmap v Bud"/>
      <sheetName val="Stretch v Bud draft"/>
      <sheetName val="Forecast Report"/>
      <sheetName val="Fcst LFL"/>
      <sheetName val="Fcst JL.com"/>
      <sheetName val="Fcst Non LFL"/>
      <sheetName val="Fcst WFH"/>
      <sheetName val="Stretch v Bud"/>
      <sheetName val="Forecast Report xVAT"/>
      <sheetName val="Fashion Forecast Report"/>
      <sheetName val="Home Forecast Report"/>
      <sheetName val="EHT Forecast Report"/>
      <sheetName val="Fashion xVAT Forecast Report"/>
      <sheetName val="Home xVAT Forecast Report"/>
      <sheetName val="EHT xVAT Forecast Report"/>
      <sheetName val="Inputs &gt;&gt;&gt;"/>
      <sheetName val="Total Fashion FC Input"/>
      <sheetName val="Total Home FC Input"/>
      <sheetName val="Total EHT FC Input"/>
      <sheetName val="LFL DS Fashion FC Input"/>
      <sheetName val="LFL DS Home FC Input"/>
      <sheetName val="LFL DS EHT FC Input"/>
      <sheetName val="JL.com Fashion FC Input"/>
      <sheetName val="JL.com Home FC Input"/>
      <sheetName val="JL.com EHT FC Input"/>
      <sheetName val="Non-LFL Fashion FC Input"/>
      <sheetName val="Non-LFL Home FC Input"/>
      <sheetName val="Non-LFL EHT FC Input"/>
      <sheetName val="WFH Fashion FC Input"/>
      <sheetName val="WFH Home FC Input"/>
      <sheetName val="WFH EHT FC Input"/>
      <sheetName val="BOXi &gt;&gt;&gt;"/>
      <sheetName val="Actuals (TY)"/>
      <sheetName val="Actuals (LY)"/>
      <sheetName val="Actuals (LY-1)"/>
      <sheetName val="VAT Rates"/>
      <sheetName val="ME Contents"/>
      <sheetName val="Total Credit P&amp;L"/>
      <sheetName val="FHT Credit P&amp;L"/>
      <sheetName val="GET Credit P&amp;L"/>
      <sheetName val="Late Fee"/>
      <sheetName val="Charge Off"/>
      <sheetName val="AR Roll"/>
      <sheetName val="Allow Var vs. Plan"/>
      <sheetName val="Add'l Provision vs. Plan"/>
      <sheetName val="Allow Var vs. PrYr"/>
      <sheetName val="Add'l Provision vs. PrYr"/>
      <sheetName val="YOY Provision Variances"/>
      <sheetName val="Variable Exp"/>
      <sheetName val="Variable Exp YOY"/>
      <sheetName val="Credit GA"/>
      <sheetName val="Total Credit P&amp;L (2)"/>
      <sheetName val="VarExp Retrieve"/>
      <sheetName val="retrieve-FHT"/>
      <sheetName val="retrieve-Get"/>
      <sheetName val="Anc Prod Retrieve"/>
      <sheetName val="PS Act"/>
      <sheetName val="Account Data"/>
      <sheetName val="Safeline"/>
      <sheetName val="Allow Retrieve"/>
      <sheetName val="FHT Allow"/>
      <sheetName val="Vintage"/>
      <sheetName val="Cost Seg Bal Data-Act"/>
      <sheetName val="Cost Seg Bal Data-Fcst"/>
      <sheetName val="Cost Seg Bal Data-Plan"/>
      <sheetName val="GET FC"/>
      <sheetName val="GET Late Fee"/>
      <sheetName val="GET Charge Off"/>
      <sheetName val="GET Other Inc"/>
      <sheetName val="GET AR Roll"/>
      <sheetName val="GET Credit P&amp;L-Old"/>
      <sheetName val="Summary by brand"/>
      <sheetName val="%AR"/>
      <sheetName val="Application Expense"/>
      <sheetName val="App Exp YOY"/>
      <sheetName val="Other Rev-Bluestem"/>
      <sheetName val="CRO Attrition"/>
      <sheetName val="CRO Benefits-Relief"/>
      <sheetName val="CRO Train"/>
      <sheetName val="ALL Rates"/>
      <sheetName val="LF Variance"/>
      <sheetName val="Total Credit P&amp;L by mth"/>
      <sheetName val="Depreciation &amp; CapEx"/>
      <sheetName val="Dep &amp; Capex"/>
      <sheetName val="Running list of responses or fo"/>
      <sheetName val="Var to Forecast"/>
      <sheetName val="$220 Forecast"/>
      <sheetName val="2012 YTD IS"/>
      <sheetName val="2012 Budget"/>
      <sheetName val="Variance to Budget"/>
      <sheetName val="Variance to 2011"/>
      <sheetName val="Chgs"/>
      <sheetName val="DeptNum"/>
      <sheetName val="REGISTRO"/>
      <sheetName val="Ahorro por Región"/>
      <sheetName val="Ahorro por Provincia"/>
      <sheetName val="CLASES_LITIGIO"/>
      <sheetName val="POSICION_MUTUA"/>
      <sheetName val="RESULTADO"/>
      <sheetName val="RESULTADO_2"/>
      <sheetName val="PRESENTADO_POR"/>
      <sheetName val="JUZGADOS"/>
      <sheetName val="DiálogoClase"/>
      <sheetName val="DiálogoPosición"/>
      <sheetName val="DiálogoPresentadoPor"/>
      <sheetName val="DiálogoResultado"/>
      <sheetName val="DiálogoPoblación"/>
      <sheetName val="Módulo1"/>
      <sheetName val="Transfer to Model"/>
      <sheetName val="Mail Plan Format"/>
      <sheetName val="Lagged Compare to Plan"/>
      <sheetName val="Pgm Compare to Plan"/>
      <sheetName val="ShipHandle"/>
      <sheetName val="Recaps"/>
      <sheetName val="Page Count Adj"/>
      <sheetName val="GMC's"/>
      <sheetName val="Remails"/>
      <sheetName val="Winner and LT"/>
      <sheetName val="Re-actives"/>
      <sheetName val="Buyers"/>
      <sheetName val="Lag in from 2003"/>
      <sheetName val="Lags"/>
      <sheetName val="Calcs and backup"/>
      <sheetName val="Seg Gains"/>
      <sheetName val="Reactivation Costs"/>
      <sheetName val="Passalong"/>
      <sheetName val="Master JE"/>
      <sheetName val="financial template"/>
      <sheetName val="federal"/>
      <sheetName val="Accrued"/>
      <sheetName val="100% Ownership"/>
      <sheetName val="Balance Sheet 12122008"/>
      <sheetName val="Interco &amp; PVS Loc Cur"/>
      <sheetName val="Interco &amp; PVS $USD"/>
      <sheetName val="Local Currency Act&amp;Fcst"/>
      <sheetName val="U.S. $ Act&amp;Fcst"/>
      <sheetName val="Local Curr Summarized"/>
      <sheetName val="Current Year Var. to Fcst "/>
      <sheetName val="Current Mth Var. to Fcst"/>
      <sheetName val="U.S.$ Act&amp;Fcst Summarized"/>
      <sheetName val="U.S.$ Prior Fcst"/>
      <sheetName val="Local Currency Budget"/>
      <sheetName val="U.S. $ Budget"/>
      <sheetName val="U.S.$ Budget Summarized"/>
      <sheetName val="FX CY Fcst Var"/>
      <sheetName val="CY var. to budget"/>
      <sheetName val="Risk_Opportunities"/>
      <sheetName val="Tab 8"/>
      <sheetName val="PPRs - Verify!!!"/>
      <sheetName val="SEC Rpt"/>
      <sheetName val="Board Summary"/>
      <sheetName val="By Qtr"/>
      <sheetName val="Sum EqUnit"/>
      <sheetName val="Summary rollup "/>
      <sheetName val="HW Lease Wkg"/>
      <sheetName val="HW Lease Load"/>
      <sheetName val="HW Lease B4"/>
      <sheetName val="HW Lease CHG"/>
      <sheetName val="HW SW Working"/>
      <sheetName val="HW SW LOAD"/>
      <sheetName val="HW SW B4"/>
      <sheetName val="HW SW CHG"/>
      <sheetName val="Sheet26"/>
      <sheetName val="Apollo Working"/>
      <sheetName val="Apollo LOAD"/>
      <sheetName val="Apollo B4"/>
      <sheetName val="Apollo CHG"/>
      <sheetName val="2012 Carry Over (2)"/>
      <sheetName val="Operating Capital"/>
      <sheetName val="2012 Carry Over"/>
      <sheetName val="Lorens Op Cap Sub 12-17-12"/>
      <sheetName val="Op Cap Before Chg"/>
      <sheetName val="BSC On-deck List"/>
      <sheetName val="2009 BSC Investment List"/>
      <sheetName val="Summary rollup"/>
      <sheetName val="2012 approved projects"/>
      <sheetName val="Removed"/>
      <sheetName val="Working Adj"/>
      <sheetName val="Load Adj"/>
      <sheetName val="B4 Adj"/>
      <sheetName val="Apollo"/>
      <sheetName val="Apollo Staffing"/>
      <sheetName val="Apollo Infra Costs"/>
      <sheetName val="External Labor"/>
      <sheetName val="Ext Labor Working"/>
      <sheetName val="Ext Labor LOAD"/>
      <sheetName val="Ext Labor B4"/>
      <sheetName val="Ext Labor CHG"/>
      <sheetName val="Int Labor Working"/>
      <sheetName val="Int Labor LOAD"/>
      <sheetName val="Int Labor B4"/>
      <sheetName val="Int Labor CHG"/>
      <sheetName val="Vendor Working"/>
      <sheetName val="Vendor Load"/>
      <sheetName val="Vendor B4"/>
      <sheetName val="Vendor CHG"/>
      <sheetName val="General G&amp;AandCap"/>
      <sheetName val="KPIs-Handshake"/>
      <sheetName val="KPIs-Marketing"/>
      <sheetName val="Total Business Admin"/>
      <sheetName val="Total Finance"/>
      <sheetName val="CFO"/>
      <sheetName val="Controller"/>
      <sheetName val="FP&amp;A"/>
      <sheetName val="Exec Admin"/>
      <sheetName val="Client Info"/>
      <sheetName val="5-year table"/>
      <sheetName val="Target TB"/>
      <sheetName val="Target P&amp;L-DELETE"/>
      <sheetName val="General questions"/>
      <sheetName val="Adjusting IS"/>
      <sheetName val="Adjusted IS"/>
      <sheetName val="Adjustment Detail"/>
      <sheetName val="IS by Location"/>
      <sheetName val="Other Inc. Exp."/>
      <sheetName val="IS analysis"/>
      <sheetName val="Sales details"/>
      <sheetName val="Sales by Category"/>
      <sheetName val="Gas and hardgooods sales"/>
      <sheetName val="Sales by type"/>
      <sheetName val="Price Volume Bridge"/>
      <sheetName val="Sales by Branch"/>
      <sheetName val="COS details (alternate)"/>
      <sheetName val="Summary of contracts"/>
      <sheetName val="COS details"/>
      <sheetName val="Company P&amp;L"/>
      <sheetName val="Gross Margin by Customer"/>
      <sheetName val="Sales-Branch&amp;Product"/>
      <sheetName val="GM by product and branch"/>
      <sheetName val="GM by type"/>
      <sheetName val="Company Sales and GM"/>
      <sheetName val="Sales and GM by Branch"/>
      <sheetName val="S, G and A (alternate)"/>
      <sheetName val="Int inc. exp."/>
      <sheetName val="OPEX analysis"/>
      <sheetName val="Opex working file"/>
      <sheetName val="Blank IS table"/>
      <sheetName val="Avg Comp by level"/>
      <sheetName val="Key Mgmt Comp"/>
      <sheetName val="Fees to SJU"/>
      <sheetName val="BS analysis"/>
      <sheetName val="Wkg Cap analysis"/>
      <sheetName val="Target BS"/>
      <sheetName val="AR Aging by location"/>
      <sheetName val="Other liabs"/>
      <sheetName val="Long term Assets"/>
      <sheetName val="Stockholders Balance"/>
      <sheetName val="Base monthly data"/>
      <sheetName val="Mthly analysis 3 lines - data"/>
      <sheetName val="AP details"/>
      <sheetName val="Long-term Assets"/>
      <sheetName val="Inventory Aging"/>
      <sheetName val="Providence P&amp;L"/>
      <sheetName val="Hyannis P&amp;L"/>
      <sheetName val="New Bedford P&amp;L"/>
      <sheetName val="BY EMPLOYEE"/>
      <sheetName val="Sales - Bar and Pie chart"/>
      <sheetName val="Company GM and Sales"/>
      <sheetName val="SalesandGMbybranch"/>
      <sheetName val="Sales + AR"/>
      <sheetName val="Sales + Inventory"/>
      <sheetName val="Cash proof of sales"/>
      <sheetName val="Revenue Bridge Data"/>
      <sheetName val="GP Bridge Data"/>
      <sheetName val="EBITDA Bridge Data"/>
      <sheetName val="CAGR Calculator"/>
      <sheetName val="Nov 2015 Entries"/>
      <sheetName val="Nov 18 entry"/>
      <sheetName val="1.5 Transaction Costs"/>
      <sheetName val="2015 Refinancing Costs"/>
      <sheetName val="FOF - Total"/>
      <sheetName val="Funds Flow - GS"/>
      <sheetName val="Accrued Interest - GS"/>
      <sheetName val="200030 Recon"/>
      <sheetName val="200033 Recon"/>
      <sheetName val="103080 Recon"/>
      <sheetName val="201300 Recon"/>
      <sheetName val="500570 gl detail pre-entry"/>
      <sheetName val="Warrants - Original"/>
      <sheetName val="Warrant - Current"/>
      <sheetName val="Prepaid financing costs"/>
      <sheetName val="Prepay Penalty"/>
      <sheetName val="Note Purchase - Receivable bal"/>
      <sheetName val="Model Start---&gt;"/>
      <sheetName val="Bal Sheet"/>
      <sheetName val="New depreciation numbers"/>
      <sheetName val="Model Assump"/>
      <sheetName val="Depn"/>
      <sheetName val="EBITDA variations"/>
      <sheetName val="Trans Assump"/>
      <sheetName val="ValueLink"/>
      <sheetName val="CFROI Results"/>
      <sheetName val="Monthly P&amp;L - continuous"/>
      <sheetName val="Monthly P&amp;L - seasonality"/>
      <sheetName val="Analysis of CoS"/>
      <sheetName val="EBITDA % improv. vs prior year "/>
      <sheetName val="Current trading"/>
      <sheetName val="Full year outturn"/>
      <sheetName val="Lead BS - IAS"/>
      <sheetName val="Lead BS - NA"/>
      <sheetName val="Accounts receivable ageing"/>
      <sheetName val="Rollforward of AR"/>
      <sheetName val="Accounts payable ageing"/>
      <sheetName val="WC - monthly - year on year"/>
      <sheetName val="Net WC (+ data pages)"/>
      <sheetName val="WC indicators (+data pages)"/>
      <sheetName val="Mngt to stat rec"/>
      <sheetName val="Price volume profit variance"/>
      <sheetName val="Price volume sales variance"/>
      <sheetName val="Price-vol (data page 4)"/>
      <sheetName val="Price-vol (data page 5)"/>
      <sheetName val="Summary Bal"/>
      <sheetName val="Other Rev"/>
      <sheetName val="Fulfillment Variable"/>
      <sheetName val="Adv"/>
      <sheetName val="Ops OE-CS"/>
      <sheetName val="Ops Variable"/>
      <sheetName val="Credit Variable"/>
      <sheetName val="Interest-EBITDA"/>
      <sheetName val="Credit Data"/>
      <sheetName val="Other Rev Details"/>
      <sheetName val="Product Cost"/>
      <sheetName val="G&amp;A Analysis"/>
      <sheetName val="Mo Bal"/>
      <sheetName val="P&amp;L Chart Data"/>
      <sheetName val="Net Spread"/>
      <sheetName val="CLS %"/>
      <sheetName val="P&amp;L - BANK - SEPT IMPLIED"/>
      <sheetName val="SG&amp;A vs. Forecast"/>
      <sheetName val="Phones"/>
      <sheetName val="Current_Year_Input - P&amp;L"/>
      <sheetName val="Current Bal Sheet_Detail"/>
      <sheetName val="Current Cash Flow Detail"/>
      <sheetName val="Actual Detail"/>
      <sheetName val="PerPhone"/>
      <sheetName val="FIELD"/>
      <sheetName val="Adj. Explain"/>
      <sheetName val="Prior Month Compare"/>
      <sheetName val="13MoIS"/>
      <sheetName val="P&amp;L Compare"/>
      <sheetName val="FIELD Monthly"/>
      <sheetName val="SGA Monthly"/>
      <sheetName val="Qtrly Hist"/>
      <sheetName val="Amend 7 EBITDA"/>
      <sheetName val="Normal EBITDA"/>
      <sheetName val="Coin 7.1 (l)"/>
      <sheetName val="13MoBS"/>
      <sheetName val="Cash Flow Monthly"/>
      <sheetName val="PYInc."/>
      <sheetName val="Statistics Compare"/>
      <sheetName val="TotRev PPPM"/>
      <sheetName val="TotRev PPPM Chart"/>
      <sheetName val="TotRev Hist Chart"/>
      <sheetName val="Coin PPPM"/>
      <sheetName val="Coin PPPM Chart"/>
      <sheetName val="Coin Hist Chart"/>
      <sheetName val="Coin PPPM Chart-all"/>
      <sheetName val="OSP PPPM"/>
      <sheetName val="OSP PPPM Chart"/>
      <sheetName val="OSP Hist Chart"/>
      <sheetName val="DAR PPPM"/>
      <sheetName val="BS-Accrued Taxes"/>
      <sheetName val="BS-Other"/>
      <sheetName val="10 - Q-K Data"/>
      <sheetName val="10 - K Data"/>
      <sheetName val="10 - Q-K Equity"/>
      <sheetName val="Average Shares"/>
      <sheetName val="10-K Item 21"/>
      <sheetName val="10-K Quarterly"/>
      <sheetName val="2002 PLAN"/>
      <sheetName val="13MoISdata"/>
      <sheetName val="13MoBSdata"/>
      <sheetName val="Plan Detail"/>
      <sheetName val="Merge 3 Mo. Ave."/>
      <sheetName val="Yr to Yr"/>
      <sheetName val="2002 QTR"/>
      <sheetName val="2002 and 2001"/>
      <sheetName val="Forecast_Input - P&amp;L"/>
      <sheetName val="Prior_Year_Input - P&amp;L"/>
      <sheetName val="PY Bal Sheet_Detail"/>
      <sheetName val="PY Cash Flow Detail"/>
      <sheetName val="PY Actual Detail"/>
      <sheetName val="10Q - 3rd Quarter 99"/>
      <sheetName val="P&amp;L - Quarterly Report"/>
      <sheetName val="P&amp;L - Period Report"/>
      <sheetName val="CashFlow_Worksheet"/>
      <sheetName val="Customize"/>
      <sheetName val="AR Analytics"/>
      <sheetName val="G&amp;A Analytic"/>
      <sheetName val=" Analytical Rev"/>
      <sheetName val="Trended BS Summarized"/>
      <sheetName val="Trended IS Summarized"/>
      <sheetName val="Trended BS Expanded"/>
      <sheetName val="Trended IS Expanded"/>
      <sheetName val="Trended Dept"/>
      <sheetName val="Dept BvA"/>
      <sheetName val="IS Cy vs PY"/>
      <sheetName val="Dept Exp (Slide Detail)"/>
      <sheetName val="GM Analysis"/>
      <sheetName val="Detailed Power Margin Analysis"/>
      <sheetName val="Detailed Gas Margin Analysis"/>
      <sheetName val="Weather Data"/>
      <sheetName val="Dec 2013"/>
      <sheetName val="Totales"/>
      <sheetName val="Payments made by UZ Spain"/>
      <sheetName val="Periodificaciones"/>
      <sheetName val="PopCache"/>
      <sheetName val="BneLog"/>
      <sheetName val="BneWorkBookProperties"/>
      <sheetName val="CCR"/>
      <sheetName val="Platform Projects"/>
      <sheetName val="Local"/>
      <sheetName val="Sustaining"/>
      <sheetName val="C-TEC 99 InfoMatrix"/>
      <sheetName val="Extension"/>
      <sheetName val="Tax Calc"/>
      <sheetName val="Date Calc Engine"/>
      <sheetName val="Contact Sheet"/>
      <sheetName val="Diligence Worksheet"/>
      <sheetName val="Cash proof "/>
      <sheetName val="Hoja1"/>
      <sheetName val="Hoja2"/>
      <sheetName val="Hoja4"/>
      <sheetName val="Hoja3"/>
      <sheetName val="control gestion"/>
      <sheetName val="Contractor tracking"/>
      <sheetName val="depre"/>
      <sheetName val="Bilanz und GuV"/>
      <sheetName val="Cash Flow Rechnung"/>
      <sheetName val="2296c829114f2caf2d6e178f62b9aa"/>
      <sheetName val="Capital Lead Schedule"/>
      <sheetName val="Net Deferred SERP RF"/>
      <sheetName val="SUMMARY-10"/>
      <sheetName val="SUMMARY-09"/>
      <sheetName val="WC (no Earnings Cash)"/>
      <sheetName val="Supporting Tabs --&gt;"/>
      <sheetName val="PP BS - Q3 Revision"/>
      <sheetName val="Debt-Cash from Model"/>
      <sheetName val="SPE"/>
      <sheetName val="PPC BS from Model"/>
      <sheetName val="AP&amp;Acc'd from Model"/>
      <sheetName val="MA-04a_c"/>
      <sheetName val="MA-04b"/>
      <sheetName val="MA-04d"/>
      <sheetName val="OC"/>
      <sheetName val="SKU offered by dept"/>
      <sheetName val="Monthly SKU by prod offer (sub)"/>
      <sheetName val="Monthly SKU by class"/>
      <sheetName val="WC_02_04"/>
      <sheetName val="Bridge data"/>
      <sheetName val="KPI - Monthly"/>
      <sheetName val="KPI - Graphs"/>
      <sheetName val="EBITDA-M"/>
      <sheetName val="INT-01"/>
      <sheetName val="MA-01a"/>
      <sheetName val="MA-01a_returns-14"/>
      <sheetName val="MA-01a_returns-15"/>
      <sheetName val="MA-01a_aud adj-14"/>
      <sheetName val="MA-01a_aud adj-15"/>
      <sheetName val="MA-01b"/>
      <sheetName val="MA-01c"/>
      <sheetName val="MA-02a"/>
      <sheetName val="MA-02b"/>
      <sheetName val="MA-02c"/>
      <sheetName val="MA-02d"/>
      <sheetName val="MA-02e"/>
      <sheetName val="MA-02f"/>
      <sheetName val="MA-02g"/>
      <sheetName val="MA-05a_c"/>
      <sheetName val="MA-05d"/>
      <sheetName val="MA-06"/>
      <sheetName val="Capex subtotal"/>
      <sheetName val="Rev.-Q"/>
      <sheetName val="Net sales by dept"/>
      <sheetName val="Rec'ing IS"/>
      <sheetName val="Adj'edIS_EBITDA"/>
      <sheetName val="TopVend"/>
      <sheetName val="Rec'ing BS"/>
      <sheetName val="WC-M"/>
      <sheetName val="AR "/>
      <sheetName val="Purchasing Power - Cover"/>
      <sheetName val="PP - Table of Contents"/>
      <sheetName val="Key Demand &amp; Margin Assumptions"/>
      <sheetName val="IS - Modeled"/>
      <sheetName val="Summary Quarterly IS"/>
      <sheetName val="BS - Modeled"/>
      <sheetName val="Summary Quarterly BS"/>
      <sheetName val="SCF - Modeled"/>
      <sheetName val="Key Detail Driver Tabs"/>
      <sheetName val="Demand Build"/>
      <sheetName val="Margin"/>
      <sheetName val="Margin Mix"/>
      <sheetName val="Debt-Cash"/>
      <sheetName val="Receivables"/>
      <sheetName val="Fixed Assets &amp; CapEx"/>
      <sheetName val="Depreciation Expense"/>
      <sheetName val="Goodwill + Inv.+Prepaids"/>
      <sheetName val="AP &amp; Accrued Expenses"/>
      <sheetName val="SPE Expenses"/>
      <sheetName val="Securitization SPE"/>
      <sheetName val="List of Accounts"/>
      <sheetName val="Working Capital Accounts (2)"/>
      <sheetName val="NWC Comparison"/>
      <sheetName val="WC Notes"/>
      <sheetName val="Original WC"/>
      <sheetName val="WC (Quick Comparison)"/>
      <sheetName val="NWC - AR &amp; Funding"/>
      <sheetName val="NWC - Operations"/>
      <sheetName val="Working Capital Accounts"/>
      <sheetName val="Trial Balance (8-16)"/>
      <sheetName val="WC (no Earnings Cash) (34 DPO)"/>
      <sheetName val="WC (no Earnings Cash) (No DPO)"/>
      <sheetName val="AP (34)"/>
      <sheetName val="CD - 2013"/>
      <sheetName val="CD - 2014"/>
      <sheetName val="CD - 2015"/>
      <sheetName val="CD - 2016"/>
      <sheetName val="WC_02_04 (2)"/>
      <sheetName val="Link Logistics CAN$"/>
      <sheetName val="Blank1"/>
      <sheetName val="Link Logistics US$"/>
      <sheetName val="DAT Services"/>
      <sheetName val="Viastar"/>
      <sheetName val="TransCore"/>
      <sheetName val="Blank2"/>
      <sheetName val="TransCore Consolidated"/>
      <sheetName val="Monthly TransCore"/>
      <sheetName val="New Equity"/>
      <sheetName val="Closing Fees"/>
      <sheetName val="KRG Link Stock"/>
      <sheetName val="KRG Viastar Stock"/>
      <sheetName val="Division EBITDA"/>
      <sheetName val="Monthly DAT"/>
      <sheetName val="Monthly No Viastar"/>
      <sheetName val="Monthly No Viastar Covenants"/>
      <sheetName val="Q1 Link"/>
      <sheetName val="P&amp;L - No Viastar"/>
      <sheetName val="Monthly Viastar"/>
      <sheetName val="Monthly Viastar Covenants"/>
      <sheetName val="Monthly Consolidated IS"/>
      <sheetName val="2002 Viastar"/>
      <sheetName val="2002 No Viastar"/>
      <sheetName val="BS no Viastar"/>
      <sheetName val="Monthly Consolidated BS"/>
      <sheetName val="Viastar BS"/>
      <sheetName val="Consolidated Cap Table"/>
      <sheetName val="Consolidated Fin Chart"/>
      <sheetName val="DAT Fin Chart"/>
      <sheetName val="Product Chart"/>
      <sheetName val="Link Fin Chart"/>
      <sheetName val="Link Source-Uses"/>
      <sheetName val="Customer Location"/>
      <sheetName val="Customer Growth"/>
      <sheetName val="Q1 Keypoint"/>
      <sheetName val="Keypt Customer"/>
      <sheetName val="Keypt Product"/>
      <sheetName val="Keypt IS"/>
      <sheetName val="Keypt Source-Uses"/>
      <sheetName val="Keypt BS"/>
      <sheetName val="Keypoint"/>
      <sheetName val="IPO Analysis"/>
      <sheetName val="sourcesuses"/>
      <sheetName val="IS-Audit"/>
      <sheetName val="IS-Nonaudit"/>
      <sheetName val="Lbr-TC-Audit"/>
      <sheetName val="Op Leases"/>
      <sheetName val="Non-MFG Capital"/>
      <sheetName val="Lbr-Nonaudit"/>
      <sheetName val="Fac-Nonaudit"/>
      <sheetName val="IC-Audit"/>
      <sheetName val="IC-Nonaudit"/>
      <sheetName val="Capital-Nonaudit"/>
      <sheetName val="Corp-Audit"/>
      <sheetName val="Corp-Nonaudit"/>
      <sheetName val="&quot;Con Disc. Cash Fl. App.&quot;"/>
      <sheetName val="3yr DCF (Consol)"/>
      <sheetName val="Con 3 -Yr DCF"/>
      <sheetName val="Con 3 -Yr DCF (2)"/>
      <sheetName val="Growth in Core"/>
      <sheetName val="Growth in Core (2)"/>
      <sheetName val="Incrmental Growth"/>
      <sheetName val="Incrmental Growth (2)"/>
      <sheetName val="Lens Business 3 year "/>
      <sheetName val="Lens Business 3 year (2)"/>
      <sheetName val="EFILM"/>
      <sheetName val="EFILM (2)"/>
      <sheetName val="Incrmental Growth Old D&amp;A"/>
      <sheetName val="Incrmental Growth Old D&amp;A (2)"/>
      <sheetName val="Op Scenario -- Ampac PF"/>
      <sheetName val="Summary Tab"/>
      <sheetName val="Transaction Assumptions"/>
      <sheetName val="Cash Flow Statement"/>
      <sheetName val="Annual BS Output"/>
      <sheetName val="Annual IS Output"/>
      <sheetName val="Annual CS Output"/>
      <sheetName val="MERGER.XLS"/>
      <sheetName val="BB checklist"/>
      <sheetName val="LP Intranet worksheet"/>
      <sheetName val="lpg2kupload"/>
      <sheetName val="Misc Fact Sheet"/>
      <sheetName val="Sector-Geography Info"/>
      <sheetName val="Pending Capital"/>
      <sheetName val="Capital Remaining Analysis"/>
      <sheetName val="AIG partnership summary"/>
      <sheetName val="Balance Sheet rec"/>
      <sheetName val="Sales (Gains)"/>
      <sheetName val="Write-offs (Losses)"/>
      <sheetName val="ILRA"/>
      <sheetName val="LP Summary report"/>
      <sheetName val="LP Summary by commitment"/>
      <sheetName val="Company Values"/>
      <sheetName val="Valuations"/>
      <sheetName val="Valuations summary"/>
      <sheetName val="Private valuation summary"/>
      <sheetName val="GAP Total Report LP breakout"/>
      <sheetName val="GAP Total Report LP summary"/>
      <sheetName val="Dividend calculations"/>
      <sheetName val="Public Prices"/>
      <sheetName val="GAP LP"/>
      <sheetName val="GAP LP Report"/>
      <sheetName val="GAP LP Report (Historical)"/>
      <sheetName val="GAP Total Report"/>
      <sheetName val="Total GAP Sector Slide"/>
      <sheetName val="GAP Total w sales"/>
      <sheetName val="GAP Total Report (normal)"/>
      <sheetName val="GAP Total Report - ACP"/>
      <sheetName val="GAP Total Report III"/>
      <sheetName val="GAP portfolio summary CY"/>
      <sheetName val="GAP portf. sum priv-pub. (CY)"/>
      <sheetName val="LP transaction summary -CY"/>
      <sheetName val="LP intranet capital Memo"/>
      <sheetName val="LP Rollforward YTD"/>
      <sheetName val="LP Rollforward YTD (Summary)"/>
      <sheetName val="LP IRR - net value"/>
      <sheetName val="Vanenburg"/>
      <sheetName val="GAP 51"/>
      <sheetName val="GAPiL"/>
      <sheetName val="GAPiL Report"/>
      <sheetName val="Techlantic"/>
      <sheetName val="Techlantic Report"/>
      <sheetName val="Combined Hillman"/>
      <sheetName val="Combined Hillman Report"/>
      <sheetName val="Lakeshore combined"/>
      <sheetName val="Lakeshore combined report"/>
      <sheetName val="Woodbridge (Combined)"/>
      <sheetName val="Woodbridge Report (Combined)"/>
      <sheetName val="Morino"/>
      <sheetName val="Morino Report"/>
      <sheetName val="Magellan"/>
      <sheetName val="Magellan Report"/>
      <sheetName val="Mayfair Investments"/>
      <sheetName val="Mayfair Report"/>
      <sheetName val="AIG Combined"/>
      <sheetName val="AIG Combined Report"/>
      <sheetName val="AIG (private-public)"/>
      <sheetName val="Pilot House"/>
      <sheetName val="Pilot House Report"/>
      <sheetName val="J. Davies"/>
      <sheetName val="J. Davies Report"/>
      <sheetName val="Parker "/>
      <sheetName val="Parker Report"/>
      <sheetName val="Rovida"/>
      <sheetName val="Rovida Report"/>
      <sheetName val="Global Partners"/>
      <sheetName val="Global Partners Report"/>
      <sheetName val="Eur-Azeo"/>
      <sheetName val="Eur-Azeo Report"/>
      <sheetName val="Pickwick"/>
      <sheetName val="UBS"/>
      <sheetName val="UBS Report"/>
      <sheetName val="Gore Creek"/>
      <sheetName val="Gore Creek Report"/>
      <sheetName val="Hillman"/>
      <sheetName val="Hillman  Report"/>
      <sheetName val="HCC Securities"/>
      <sheetName val="HCC Report"/>
      <sheetName val="Lakeshore I"/>
      <sheetName val="Lakeshore I Report"/>
      <sheetName val="Lakeshore II"/>
      <sheetName val="Lakeshore II Report"/>
      <sheetName val="American Home"/>
      <sheetName val="American Home Report"/>
      <sheetName val="Sun America"/>
      <sheetName val="Sun America Report"/>
      <sheetName val="CV Starr"/>
      <sheetName val="CV Starr Report"/>
      <sheetName val="SICO"/>
      <sheetName val="SICO Report"/>
      <sheetName val="Woodbridge"/>
      <sheetName val="Woodbridge Report"/>
      <sheetName val="GAP-W, LLC"/>
      <sheetName val="GAP-W, LLC Report"/>
      <sheetName val="GAP LLC"/>
      <sheetName val="GAP LLC Report"/>
      <sheetName val="Unrealized ILRA"/>
      <sheetName val="1.2 Test Reports&gt;&gt;&gt;&gt;&gt;&gt;&gt;&gt;&gt;"/>
      <sheetName val="1.2X LP Summary Report"/>
      <sheetName val="1.2x Test Model"/>
      <sheetName val="Audit and Rollback reports&gt;&gt;&gt;&gt;&gt;"/>
      <sheetName val="Audit Summary 6-30-03"/>
      <sheetName val="GP Fair Value Calcs 12-31-02"/>
      <sheetName val="ERPQ1-03"/>
      <sheetName val="HH"/>
      <sheetName val="Expenses YTD"/>
      <sheetName val="Allocation Schedule"/>
      <sheetName val="S&amp;O SUMMARY-US"/>
      <sheetName val="S&amp;O SUMMARY-UK"/>
      <sheetName val="S&amp;0-REVENUE RECAP-US"/>
      <sheetName val="S&amp;0-REVENUE RECAP-UK"/>
      <sheetName val="BOOKING-BILLING-BACKLOG-SUM-US"/>
      <sheetName val="BOOKING-BILLING-BACKLOG-SUM-UK"/>
      <sheetName val="BOOKINGS-US-M6"/>
      <sheetName val="BILLINGS-US-M6"/>
      <sheetName val="BILLINGS-UK-M6"/>
      <sheetName val="BACKLOG-M6"/>
      <sheetName val="DEF REV-US-M6"/>
      <sheetName val="DEF REV-UK-M6"/>
      <sheetName val="JE'S-US-M6"/>
      <sheetName val="BACKLOG-M6-BU"/>
      <sheetName val="BOOKINGS-US-M5"/>
      <sheetName val="BILLINGS-US-M5"/>
      <sheetName val="BILLINGS-UK-M5"/>
      <sheetName val="BACKLOG-M5"/>
      <sheetName val="DEF REV-US-M5"/>
      <sheetName val="DEF REV-UK-M5"/>
      <sheetName val="JE'S-US-M5"/>
      <sheetName val="BACKLOG-M5-BU"/>
      <sheetName val="BOOKINGS-US-M4"/>
      <sheetName val="BILLINGS-US-M4"/>
      <sheetName val="BILLINGS-UK-M4"/>
      <sheetName val="BACKLOG-M4"/>
      <sheetName val="DEF REV-US-M4"/>
      <sheetName val="DEF REV-UK-M4"/>
      <sheetName val="JE'S-US-M4"/>
      <sheetName val="BACKLOG-M4-BU"/>
      <sheetName val="BOOKINGS-US-M3"/>
      <sheetName val="BILLINGS-US-M3"/>
      <sheetName val="BILLINGS-UK-M3"/>
      <sheetName val="BACKLOG-M3"/>
      <sheetName val="DEF REV-US-M3"/>
      <sheetName val="DEF REV-UK-M3"/>
      <sheetName val="JE'S-US-M3"/>
      <sheetName val="BOOKINGS-US-M2"/>
      <sheetName val="BILLINGS-US-M2"/>
      <sheetName val="BILLINGS-UK-M2"/>
      <sheetName val="JE-BILLINGS-US-M2"/>
      <sheetName val="BACKLOG-M2"/>
      <sheetName val="DEF REV-US-M2"/>
      <sheetName val="DEF REV-UK-M2"/>
      <sheetName val="BACKLOG-M2-BU"/>
      <sheetName val="BOOKINGS-US-M1"/>
      <sheetName val="BILLINGS-US-M1"/>
      <sheetName val="BILLINGS-UK-M1"/>
      <sheetName val="JE-BILLINGS-US-M1"/>
      <sheetName val="BACKLOG-US-M1"/>
      <sheetName val="DEF REV-US-M1"/>
      <sheetName val="DEF REV-UK-M1"/>
      <sheetName val="BACKLOG-M1-BU"/>
      <sheetName val="LOOKUP TABLE-ACCT"/>
      <sheetName val="PROD_FAM_REF"/>
      <sheetName val="TERRITORY_REF"/>
      <sheetName val="Credit Ratios &amp; Valuation"/>
      <sheetName val="Compounding -- Falcon"/>
      <sheetName val="Formatted for Memo"/>
      <sheetName val="Compounding -- Ampac"/>
      <sheetName val="Cahill"/>
      <sheetName val="Junior Capital &amp; Fees"/>
      <sheetName val="Share Build-up"/>
      <sheetName val="Financing Scenarios"/>
      <sheetName val="Operating Scenarios - Floeter"/>
      <sheetName val="BankEntity"/>
      <sheetName val="BankTab"/>
      <sheetName val="LPFundCommitment"/>
      <sheetName val="Compare1"/>
      <sheetName val="Compare2"/>
      <sheetName val="ExcelCompare"/>
      <sheetName val="Fund-LP-UDFReport"/>
      <sheetName val="RelationshipReport"/>
      <sheetName val="Revisions"/>
      <sheetName val="LPAddress"/>
      <sheetName val="ContactAddress"/>
      <sheetName val="LPCommitment"/>
      <sheetName val="BankInfo"/>
      <sheetName val="LPList"/>
      <sheetName val="LimitedPartners"/>
      <sheetName val="LimitedPartnerAddresses"/>
      <sheetName val="LPUDF"/>
      <sheetName val="LPContactDocument"/>
      <sheetName val="JournalEntry"/>
      <sheetName val="UDF"/>
      <sheetName val="Relationship"/>
      <sheetName val="Tensar"/>
      <sheetName val="Source-Uses"/>
      <sheetName val="Hist. IS chart"/>
      <sheetName val="Lev. Chart"/>
      <sheetName val="Combine BS New"/>
      <sheetName val="TET BS"/>
      <sheetName val="TPI BS"/>
      <sheetName val="ETI BS"/>
      <sheetName val="Strata BS"/>
      <sheetName val="Merex BS"/>
      <sheetName val="Base Case - No ETI"/>
      <sheetName val="Mgmt Case"/>
      <sheetName val="Downside Case"/>
      <sheetName val="Combined BS"/>
      <sheetName val="Equity Investment"/>
      <sheetName val="Flow"/>
      <sheetName val="Fin Overview"/>
      <sheetName val="Due to Affiliates"/>
      <sheetName val="Mgmt Fee 2Q '02- Bermuda"/>
      <sheetName val="Mgmt Fee 2Q '02 - w-out Berm."/>
      <sheetName val="6th CALC."/>
      <sheetName val="TB(6)"/>
      <sheetName val="DISTRIBUTIONS(6)"/>
      <sheetName val="4TH CALC."/>
      <sheetName val="3RD CALC. "/>
      <sheetName val="2ND CALC."/>
      <sheetName val="Original Calc"/>
      <sheetName val="Management Fee"/>
      <sheetName val="Management Fee - Bermuda"/>
      <sheetName val="Mgmt. Fee Adj."/>
      <sheetName val="CALC."/>
      <sheetName val="Worksheet - Real Numbers"/>
      <sheetName val="Inital Cap Call"/>
      <sheetName val="Mgmt. Fee"/>
      <sheetName val="ORG COSTS"/>
      <sheetName val="PORT FUND TRANSFER"/>
      <sheetName val="PORT FUND INT CALC"/>
      <sheetName val="Special Interest"/>
      <sheetName val="TRUE UPS"/>
      <sheetName val="CALC. - 3"/>
      <sheetName val="CALC. - 2"/>
      <sheetName val="CALC. "/>
      <sheetName val="REG_"/>
      <sheetName val="inputsheet"/>
      <sheetName val="NonAudISDetail"/>
      <sheetName val="AuditISDetail"/>
      <sheetName val="ISTax"/>
      <sheetName val="TSTImtdIS"/>
      <sheetName val="Reserve "/>
      <sheetName val="DUEPRNT"/>
      <sheetName val="DetailBSNonAudi"/>
      <sheetName val="DetailBSAudit"/>
      <sheetName val="FixedAssetsSTI"/>
      <sheetName val="FixedAssetsJHK"/>
      <sheetName val="tstiICRec"/>
      <sheetName val="Notes "/>
      <sheetName val="cash q3"/>
      <sheetName val="Capital Structures"/>
      <sheetName val="Tef Mobile"/>
      <sheetName val="SALES-ASIA (2)"/>
      <sheetName val="NON-OPEX"/>
      <sheetName val="SALES-US"/>
      <sheetName val="SALES-ASIA"/>
      <sheetName val="CUST_SUP"/>
      <sheetName val="MKT-old"/>
      <sheetName val="ENG_ADM"/>
      <sheetName val="HW_R&amp;D"/>
      <sheetName val="SW-GM"/>
      <sheetName val="SW-BM"/>
      <sheetName val="SW-TF"/>
      <sheetName val="IT_ADM"/>
      <sheetName val="SW_TEST"/>
      <sheetName val="TECH_PUB"/>
      <sheetName val="BudgetInfo"/>
      <sheetName val="Spreads"/>
      <sheetName val="TLB.Control"/>
      <sheetName val="Detailed P&amp;L 2008-2012"/>
      <sheetName val="Input Operating"/>
      <sheetName val="SU &amp; PF Cap"/>
      <sheetName val="Novartis Drugs"/>
      <sheetName val="ENCY"/>
      <sheetName val="KSEmodel"/>
      <sheetName val="Share Count"/>
      <sheetName val="Valuation&gt;&gt;&gt;&gt;&gt;"/>
      <sheetName val="Val Summary_Layout 1"/>
      <sheetName val="Val Summary_Layout 2"/>
      <sheetName val="Trading Mult Last 3 Years"/>
      <sheetName val="Share Performance &gt;&gt;&gt;&gt;"/>
      <sheetName val="Annotated Stock Price Chart"/>
      <sheetName val="Relative Price Performance"/>
      <sheetName val="Equity Research&gt;&gt;&gt;&gt;&gt;"/>
      <sheetName val="Eq. Res. Summary"/>
      <sheetName val="Comps &amp; Benchmarking&gt;&gt;&gt;&gt;"/>
      <sheetName val="Benchmarking "/>
      <sheetName val="Valuation Drivers"/>
      <sheetName val="Shareholders&gt;&gt;&gt;&gt;&gt;"/>
      <sheetName val="Shareholder Summary"/>
      <sheetName val="CNMD Instit"/>
      <sheetName val="CNMD Individ"/>
      <sheetName val="00007066"/>
      <sheetName val="summary of cap call"/>
      <sheetName val="DYN call"/>
      <sheetName val="Capital allocation"/>
      <sheetName val="overfunded phoenix"/>
      <sheetName val="True up alloca"/>
      <sheetName val="True up 050202"/>
      <sheetName val="New investors-Interest Calc"/>
      <sheetName val="Payment in May"/>
      <sheetName val="preliminary entries"/>
      <sheetName val="Comp_Assumptions"/>
      <sheetName val="Chart for Memo"/>
      <sheetName val="Rts Off Cap Table"/>
      <sheetName val="Projections (Qtrly)"/>
      <sheetName val="Projections (Yrly)"/>
      <sheetName val="For Pies"/>
      <sheetName val="Tax Projections (A)"/>
      <sheetName val="RoyRev &amp; NAV"/>
      <sheetName val="SPV analysis"/>
      <sheetName val="SPV Output for Book"/>
      <sheetName val="Cap Summary"/>
      <sheetName val="RP Cov Ratios"/>
      <sheetName val="Rituxan"/>
      <sheetName val="Neupogen_Neulasta"/>
      <sheetName val="Reopro"/>
      <sheetName val="Thalomid"/>
      <sheetName val="Retavase"/>
      <sheetName val="TOBI"/>
      <sheetName val="Simulect"/>
      <sheetName val="Zenapax"/>
      <sheetName val="Targretin"/>
      <sheetName val="Emtriva"/>
      <sheetName val="Laso-Baze"/>
      <sheetName val="Entereg"/>
      <sheetName val="06 &amp; Later Inv"/>
      <sheetName val="Dividends"/>
      <sheetName val="Distributions_Chart"/>
      <sheetName val="exp called ao 123102 (summary)"/>
      <sheetName val="exp called ao 123102 (detail)"/>
      <sheetName val="Oct payment"/>
      <sheetName val="Exp vs Called"/>
      <sheetName val="AP &amp; EXP @9-30-02"/>
      <sheetName val="YTD FAMIS Exp. Rpt"/>
      <sheetName val="Final Analysis"/>
      <sheetName val="Call &amp; Cash Flow Analysis"/>
      <sheetName val="MTCmo"/>
      <sheetName val="2staffmo"/>
      <sheetName val="Oakbrook"/>
      <sheetName val="TPS Combined"/>
      <sheetName val="MLMonth"/>
      <sheetName val="CMMonth"/>
      <sheetName val="Excell Combined"/>
      <sheetName val="Staffing Combined"/>
      <sheetName val="TM0909"/>
      <sheetName val="Core Views"/>
      <sheetName val="CONUSM"/>
      <sheetName val="C-old"/>
      <sheetName val="Enter Data"/>
      <sheetName val="CC att"/>
      <sheetName val="Work"/>
      <sheetName val="Liquidation Analysis"/>
      <sheetName val="2003 SBF Fund"/>
      <sheetName val="CASHFLOW FORECAST 2012"/>
      <sheetName val="Summary Valuation Model"/>
      <sheetName val="Security Summary"/>
      <sheetName val="Trading Multiples"/>
      <sheetName val="M A Private Placements"/>
      <sheetName val="Debt Comp"/>
      <sheetName val="PP Interest"/>
      <sheetName val="Promote"/>
      <sheetName val="RB Promote Calculation"/>
      <sheetName val="SALES-ACT TO PLAN"/>
      <sheetName val="SALES-OUTLOOK TO PLAN"/>
      <sheetName val="REV-ACT TO PLAN"/>
      <sheetName val="REV-OUTLOOK TO PLAN"/>
      <sheetName val="SALES PLAN"/>
      <sheetName val="SALES PLAN-BU"/>
      <sheetName val="ACV Forecast"/>
      <sheetName val="BOOKINGS-FY03-JAN-final"/>
      <sheetName val="LOOKUP_TABLE-2"/>
      <sheetName val="LOOKUP_TABLE"/>
      <sheetName val="DEF REV-US-JAN"/>
      <sheetName val="BOOKINGS-FY03-JAN"/>
      <sheetName val="FCST-TEMPLATE-2"/>
      <sheetName val="FCST-TEMPLATE-1"/>
      <sheetName val="BILLINGS-FY03-JAN"/>
      <sheetName val="BOOKINGS-FY03-IF NEED"/>
      <sheetName val="REVENUE ACTUALS-FY01 to FY03-Q2"/>
      <sheetName val="Reforecast"/>
      <sheetName val="Existing Business"/>
      <sheetName val="Indirect Costs"/>
      <sheetName val="Corp Costs"/>
      <sheetName val="YTD Upload"/>
      <sheetName val="RF Actuals"/>
      <sheetName val="Original Plan"/>
      <sheetName val="Portfolio Ratings"/>
      <sheetName val="ML Summary"/>
      <sheetName val="DLOC Principal"/>
      <sheetName val="CABR Form"/>
      <sheetName val="B00N-910"/>
      <sheetName val="IS-Sum"/>
      <sheetName val="St-Sum"/>
      <sheetName val="RR-IS-1"/>
      <sheetName val="RR-IS-2"/>
      <sheetName val="RR-IS-3"/>
      <sheetName val="RR-IS-4"/>
      <sheetName val="RR-IS-5"/>
      <sheetName val="RR-IS-9"/>
      <sheetName val="RN-IS-1"/>
      <sheetName val="RN-IS-2"/>
      <sheetName val="RN-IS-3"/>
      <sheetName val="RN-IS-4"/>
      <sheetName val="RN-IS-5"/>
      <sheetName val="RN-IS-6"/>
      <sheetName val="RRStats-1"/>
      <sheetName val="RRStats-2"/>
      <sheetName val="RRStats-3"/>
      <sheetName val="RRStats-4"/>
      <sheetName val="RRStats-5"/>
      <sheetName val="RRStats-9"/>
      <sheetName val="RStats-1"/>
      <sheetName val="RStats-2"/>
      <sheetName val="RStats-3"/>
      <sheetName val="RStats-4"/>
      <sheetName val="RStats-5"/>
      <sheetName val="RStats-6"/>
      <sheetName val="Field Defaults"/>
      <sheetName val="Central Costs"/>
      <sheetName val="RF100 Inc Stmt"/>
      <sheetName val="RF200 Inc Stmt"/>
      <sheetName val="RF300 Inc Stmt "/>
      <sheetName val="RF400 Inc Stmt"/>
      <sheetName val="RF500 Inc Stmt "/>
      <sheetName val="RF900 Inc Stmt "/>
      <sheetName val="RF-IS-Sum "/>
      <sheetName val="RF Inc Stmt "/>
      <sheetName val="RFN-IS-1"/>
      <sheetName val="RFN-IS-2"/>
      <sheetName val="RFN-IS-3"/>
      <sheetName val="RFN-IS-4"/>
      <sheetName val="RFN-IS-5"/>
      <sheetName val="RFN-IS-6"/>
      <sheetName val="RFN-IS-7"/>
      <sheetName val="RFN-IS-8"/>
      <sheetName val="RFN-IS-9"/>
      <sheetName val="RFN-IS-10"/>
      <sheetName val="RFN-IS-11"/>
      <sheetName val="RFA-IS-1"/>
      <sheetName val="RFA-IS-2"/>
      <sheetName val="RFA-IS-3"/>
      <sheetName val="RFA-IS-4"/>
      <sheetName val="RFA-IS-5"/>
      <sheetName val="RFA-IS-6"/>
      <sheetName val="IS Forms"/>
      <sheetName val="RFN-IS-SUM"/>
      <sheetName val="RFA-IS-SUM"/>
      <sheetName val="DVD925"/>
      <sheetName val="Merchant Banking Access Alloc."/>
      <sheetName val="Comp Data"/>
      <sheetName val="Master List (PB)"/>
      <sheetName val="Master List (I)"/>
      <sheetName val="Capital Call Summary"/>
      <sheetName val="WP-Capital Call#17"/>
      <sheetName val="Original Inv Alloc"/>
      <sheetName val="cag 12-31-03"/>
      <sheetName val="Capital Call#17 Received"/>
      <sheetName val="Investran Allocations"/>
      <sheetName val="Cash Forecast"/>
      <sheetName val="June 08"/>
      <sheetName val="Commercials Model"/>
      <sheetName val="FO - June 09"/>
      <sheetName val="foundry model"/>
      <sheetName val="General Portfolio Info"/>
      <sheetName val="Individual Credit Exposure"/>
      <sheetName val=" Diversification"/>
      <sheetName val="Debt Classification Tables"/>
      <sheetName val="Equity Exposure M"/>
      <sheetName val="Indonesia"/>
      <sheetName val="Thailand"/>
      <sheetName val="Kor$Mal"/>
      <sheetName val="FX summary"/>
      <sheetName val="FX exposures"/>
      <sheetName val="FUNDPERF"/>
      <sheetName val="MSX - Valuation Model"/>
      <sheetName val="Memo output"/>
      <sheetName val="2011 results"/>
      <sheetName val="Portfolio Company Financials"/>
      <sheetName val="Sub debt accrual"/>
      <sheetName val="Pref accrual"/>
      <sheetName val="Transaction comps"/>
      <sheetName val="Security overview"/>
      <sheetName val="Debt comps overview"/>
      <sheetName val="Debt comps"/>
      <sheetName val="Debt comps spread"/>
      <sheetName val="CFO contact information"/>
      <sheetName val="annual meeting"/>
      <sheetName val="Work Program"/>
      <sheetName val="AIG Select"/>
      <sheetName val="CASH ACTIVITY"/>
      <sheetName val="Investment Summary"/>
      <sheetName val="Income Summary"/>
      <sheetName val="Due from_to Shareholder"/>
      <sheetName val="Redemptions Rec"/>
      <sheetName val="Audit Accrual"/>
      <sheetName val="DML fee"/>
      <sheetName val="Organizational Costs"/>
      <sheetName val="Bank_Other Fees"/>
      <sheetName val="Fund Contacts"/>
      <sheetName val="Post Nav Diff"/>
      <sheetName val="Due to shrhldrs"/>
      <sheetName val="Realized "/>
      <sheetName val="YTD Return"/>
      <sheetName val="IRR Chart"/>
      <sheetName val="Q1 Results"/>
      <sheetName val="Acquisition Activity"/>
      <sheetName val="Pitch Multiples (2)"/>
      <sheetName val="Fin'l Summary"/>
      <sheetName val="AMMD"/>
      <sheetName val="HB"/>
      <sheetName val="IVC"/>
      <sheetName val="SAFE"/>
      <sheetName val="MDCI"/>
      <sheetName val="REHB"/>
      <sheetName val="RMD"/>
      <sheetName val="RESP"/>
      <sheetName val="SPAN"/>
      <sheetName val="STE"/>
      <sheetName val="SYK"/>
      <sheetName val="UTMD"/>
      <sheetName val="DJO"/>
      <sheetName val="Partner - Statement"/>
      <sheetName val="Partners Capital Rollforward"/>
      <sheetName val="DLJ PEP II - Cash GL"/>
      <sheetName val="Financial Statements-Domestic"/>
      <sheetName val="DLJ PEP II Offshore - Cash GL"/>
      <sheetName val="$1mm Schedule-Summary"/>
      <sheetName val="$1mm Schedule-Detail"/>
      <sheetName val="Financial Statements-Offshore"/>
      <sheetName val="Other Reconciliations"/>
      <sheetName val="2003 AIG Fees"/>
      <sheetName val="2003 Capital remaining"/>
      <sheetName val="Intro"/>
      <sheetName val="Unit Schedule"/>
      <sheetName val="Revenue Inputs"/>
      <sheetName val="Proforma "/>
      <sheetName val="PL Trend "/>
      <sheetName val="B-S Worksheet"/>
      <sheetName val="S&amp;O REVENUE RECAP-UK"/>
      <sheetName val="BOOKINGS-M12-No Terr"/>
      <sheetName val="BOOKINGS-US-M12"/>
      <sheetName val="BOOKINGS-UK-M12"/>
      <sheetName val="BILLINGS-M12-No Terr"/>
      <sheetName val="BILLINGS-US-M12"/>
      <sheetName val="BILLINGS-UK-M12"/>
      <sheetName val="BACKLOG-US-M12"/>
      <sheetName val="BACKLOG-UK-M12"/>
      <sheetName val="DEF REV-US-M12"/>
      <sheetName val="DEF REV-UK-M12"/>
      <sheetName val="JE-DEF REV TO REV-US-M12"/>
      <sheetName val="JE-UK REV &amp; DEF REV TO IC-M12"/>
      <sheetName val="BACKLOG-US-M12-BU"/>
      <sheetName val="BACKLOG-UK-M12-BU"/>
      <sheetName val="BOOKINGS-US-M11"/>
      <sheetName val="BOOKINGS-UK-M11"/>
      <sheetName val="BILLINGS-US-M11"/>
      <sheetName val="BILLINGS-UK-M11"/>
      <sheetName val="BACKLOG-US-M11"/>
      <sheetName val="BACKLOG-UK-M11"/>
      <sheetName val="DEF REV-US-M11"/>
      <sheetName val="DEF REV-UK-M11"/>
      <sheetName val="JE-DEF REV TO REV-US-M11"/>
      <sheetName val="JE-UK REV &amp; DEF REV TO IC-M11"/>
      <sheetName val="BACKLOG-US-M11-BU"/>
      <sheetName val="BACKLOG-UK-M11-BU"/>
      <sheetName val="BOOKINGS-US-M10"/>
      <sheetName val="BOOKINGS-UK-M10"/>
      <sheetName val="BILLINGS-US-M10"/>
      <sheetName val="BILLINGS-UK-M10"/>
      <sheetName val="BACKLOG-US-M10"/>
      <sheetName val="BACKLOG-UK-M10"/>
      <sheetName val="DEF REV-US-M10"/>
      <sheetName val="DEF REV-UK-M10"/>
      <sheetName val="JE-DEF REV TO REV-US-M10"/>
      <sheetName val="JE-UK REV &amp; DEF REV TO IC-M (3)"/>
      <sheetName val="BACKLOG-US-M10-BU"/>
      <sheetName val="BACKLOG-UK-M10-BU"/>
      <sheetName val="BOOKINGS-US-M9"/>
      <sheetName val="BOOKINGS-UK-M9"/>
      <sheetName val="BILLINGS-US-M9"/>
      <sheetName val="BILLINGS-UK-M9"/>
      <sheetName val="BACKLOG-US-M9"/>
      <sheetName val="BACKLOG-UK-M9"/>
      <sheetName val="DEF REV-US-M9"/>
      <sheetName val="DEF REV-UK-M9"/>
      <sheetName val="JE-DEF REV TO REV-US-M9"/>
      <sheetName val="JE-UK REV &amp; DEF REV TO IC-M9"/>
      <sheetName val="BACKLOG-US-M9-BU"/>
      <sheetName val="BACKLOG-UK-M9-BU"/>
      <sheetName val="BOOKINGS-US-M8"/>
      <sheetName val="BOOKINGS-UK-M8"/>
      <sheetName val="BILLINGS-US-M8"/>
      <sheetName val="BILLINGS-UK-M8"/>
      <sheetName val="BACKLOG-US-M8"/>
      <sheetName val="BACKLOG-UK-M8"/>
      <sheetName val="DEF REV-US-M8"/>
      <sheetName val="DEF REV-UK-M8"/>
      <sheetName val="JE-DEF REV TO REV-US-M8"/>
      <sheetName val="JE-UK REV &amp; DEF REV TO IC-M (2)"/>
      <sheetName val="BACKLOG-US-M8-BU"/>
      <sheetName val="BACKLOG-UK-M8-BU"/>
      <sheetName val="BOOKINGS-US-M7"/>
      <sheetName val="BOOKINGS-UK-M7"/>
      <sheetName val="BILLINGS-US-M7"/>
      <sheetName val="BILLINGS-UK-M7"/>
      <sheetName val="BACKLOG-US-M7"/>
      <sheetName val="BACKLOG-UK-M7"/>
      <sheetName val="DEF REV-US-M7"/>
      <sheetName val="DEF REV-UK-M7"/>
      <sheetName val="JE-DEF REV TO REV-US-M7"/>
      <sheetName val="JE-UK REV &amp; DEF REV TO IC-M7"/>
      <sheetName val="BACKLOG-US-M7-backup"/>
      <sheetName val="BACKLOG-UK-M7-backup"/>
      <sheetName val="BOOKINGS-UK-M6"/>
      <sheetName val="BOOKINGS-UK-M6-BACKUP"/>
      <sheetName val="BILLINGS-UK-M6-BACKUP"/>
      <sheetName val="BACKLOG-US-M6"/>
      <sheetName val="BACKLOG-UK-M6"/>
      <sheetName val="JE-DEF REV TO REV-US-M6"/>
      <sheetName val="JE-UK REV &amp; DEF REV TO IC-M6"/>
      <sheetName val="BACKLOG-US-M6-BACKUP"/>
      <sheetName val="BACKLOG-UK-M6-BACKUP"/>
      <sheetName val="BOOKINGS-UK-M5"/>
      <sheetName val="BACKLOG-US-M5"/>
      <sheetName val="BACKLOG-UK-M5"/>
      <sheetName val="BACKLOG-US-M5-backup"/>
      <sheetName val="BACKLOG-UK-M5-backup"/>
      <sheetName val="JE-DEF REV TO REV-US-M5"/>
      <sheetName val="JE-UK REV &amp; DEF REV TO IC-M5"/>
      <sheetName val="BOOKINGS-UK-M4"/>
      <sheetName val="BACKLOG-US-M4"/>
      <sheetName val="BACKLOG-UK-M4"/>
      <sheetName val="JE-DEF REV TO REV-US-M4"/>
      <sheetName val="JE-UK REV &amp; DEF REV TO IC-M4"/>
      <sheetName val="BOOKINGS-UK-M3"/>
      <sheetName val="BACKLOG-US-M3"/>
      <sheetName val="BACKLOG-UK-M3"/>
      <sheetName val="JE-DEF REV TO REV-US-M3"/>
      <sheetName val="JE-UK REV &amp; DEF REV TO IC-M3"/>
      <sheetName val="BOOKINGS-UK-M2"/>
      <sheetName val="BACKLOG-US-M2"/>
      <sheetName val="BACKLOG-UK-M2"/>
      <sheetName val="JE-DEF REV TO REV-US-M2"/>
      <sheetName val="BOOKINGS-UK-M1"/>
      <sheetName val="JE-DEF REV TO REV-US-M1"/>
      <sheetName val="S&amp;O REVENUE RECAP-US-UK-M6-NA"/>
      <sheetName val="REVENUE BY CUST-Q2-US-NA"/>
      <sheetName val="REVENUE BY CUST-Q2-UK-NA"/>
      <sheetName val="Buildup"/>
      <sheetName val="Capital Structure Segment"/>
      <sheetName val="Executive Summary Charts"/>
      <sheetName val="Avg_Life"/>
      <sheetName val="M&amp;A"/>
      <sheetName val="M&amp;A Acq"/>
      <sheetName val="M&amp;A Target"/>
      <sheetName val="Jump Start"/>
      <sheetName val="Model Print"/>
      <sheetName val="Lev.Cap. Print"/>
      <sheetName val="Pro-Rata"/>
      <sheetName val="Ankur Model Template UPDATED 5-"/>
      <sheetName val="Summary Rec. Sheet"/>
      <sheetName val="Deal Information"/>
      <sheetName val="DATA 57"/>
      <sheetName val="SOCFR13P6F00"/>
      <sheetName val="Master Sheet"/>
      <sheetName val="Inc Stmt Budget Var"/>
      <sheetName val="Income Statement Prior"/>
      <sheetName val="Income by Month"/>
      <sheetName val="Revenue Graph"/>
      <sheetName val="Budget_Actual Sales Comp"/>
      <sheetName val="GM by Account Group"/>
      <sheetName val="Product Family GM"/>
      <sheetName val="PF Margin by Item"/>
      <sheetName val="Item Drill down"/>
      <sheetName val="Comparative Balance Sheet"/>
      <sheetName val="Summary Balance Sheet"/>
      <sheetName val="Income by Quarter"/>
      <sheetName val="Mo Transactions"/>
      <sheetName val="ACTUAL ORDERS-CH"/>
      <sheetName val="ACTUAL-CHARTS"/>
      <sheetName val="LOOKUP TABLE"/>
      <sheetName val="Income Statement-5 Year"/>
      <sheetName val="P&amp;L Comparison to FY03-detail"/>
      <sheetName val="Balance Sheet-5 Year"/>
      <sheetName val="Statement of Cash Flows-5 Year"/>
      <sheetName val="Income Statement-2"/>
      <sheetName val="Comparative Income Statement"/>
      <sheetName val="not used-IS-FY04 vs FY03"/>
      <sheetName val="Comparative Income Statement-2"/>
      <sheetName val="Detailed Income Statement"/>
      <sheetName val="Summary-Revenue-5 Year"/>
      <sheetName val="Summary-Revenue &amp; Growth-5 Year"/>
      <sheetName val="Headcount by Cost Center-Qtrly"/>
      <sheetName val="Cost of Materials by Product"/>
      <sheetName val="Sales Headcount Summary"/>
      <sheetName val="Opex by Cost Center-Quarterly"/>
      <sheetName val="Natural Expense-Quarterly-Note"/>
      <sheetName val="Marketing Cost by Product"/>
      <sheetName val="GM Revenue Detail"/>
      <sheetName val="BM Revenue Detail"/>
      <sheetName val="PGA Revenue Detail"/>
      <sheetName val="PTA Revenue Detail"/>
      <sheetName val="AGENT Revenue Detail"/>
      <sheetName val="PE Revenue Detail"/>
      <sheetName val="PW Revenue Detail"/>
      <sheetName val="TF Revenue Detail"/>
      <sheetName val="Revenue 2001 &amp; 2002 Actuals"/>
      <sheetName val="GM Marketing Detail"/>
      <sheetName val="BM Marketing Detail"/>
      <sheetName val="PGA Marketing Detail"/>
      <sheetName val="PTA Marketing Detail"/>
      <sheetName val="AGENT Marketing Detail"/>
      <sheetName val="PE Marketing Detail"/>
      <sheetName val="PW Marketing Detail"/>
      <sheetName val="Summary-Opex_by_CC-5_Year"/>
      <sheetName val="Headcount by Cost Center-Mthly"/>
      <sheetName val="Opex by Cost Center-Monthly"/>
      <sheetName val="Natural Expense-Quarterly"/>
      <sheetName val="Natural Expense-Monthly"/>
      <sheetName val="Opex-G&amp;A"/>
      <sheetName val="Salary-G&amp;A"/>
      <sheetName val="Opex-S&amp;M"/>
      <sheetName val="Salary-S&amp;M"/>
      <sheetName val="Opex-Prod Mgmt"/>
      <sheetName val="Salary-Prod Mgmt"/>
      <sheetName val="Opex-R&amp;D-Bio"/>
      <sheetName val="Salary-R&amp;D-Bio"/>
      <sheetName val="Opex-R&amp;D-Text"/>
      <sheetName val="Salary-R&amp;D-Text"/>
      <sheetName val="Opex-Mfg"/>
      <sheetName val="Salary-Mfg"/>
      <sheetName val="Opex-Fac"/>
      <sheetName val="Opex-Depn"/>
      <sheetName val="Opex-Acct Recap"/>
      <sheetName val="ACCT DEFINITION TABLE-2"/>
      <sheetName val="ACCT DEFINITION TABLE-1"/>
      <sheetName val="Cost of Materials Summary"/>
      <sheetName val="Revenue Summary"/>
      <sheetName val="GPM Analysis"/>
      <sheetName val="Quarterly Trend-Adj"/>
      <sheetName val="Total GPM Analysis "/>
      <sheetName val="Differences"/>
      <sheetName val="Group Ops-Paracel P&amp;L"/>
      <sheetName val="Revenue &amp; COGS"/>
      <sheetName val="CF Forecast Worksheet"/>
      <sheetName val="BS Forecast Worksheet"/>
      <sheetName val="Deferred Revenue-Sep"/>
      <sheetName val="Revenue Summary by Year"/>
      <sheetName val="Opex Summary"/>
      <sheetName val="Cyclone LS Mark. "/>
      <sheetName val="SW Summary"/>
      <sheetName val="SW Marketing"/>
      <sheetName val="Opex Summary-All CC's"/>
      <sheetName val="Opex Detail-All CC's"/>
      <sheetName val="Lists2"/>
      <sheetName val="Metal"/>
      <sheetName val="Reno"/>
      <sheetName val="Door Cell"/>
      <sheetName val="AMF INC"/>
      <sheetName val="LVF"/>
      <sheetName val="AMF INC &amp; LVF"/>
      <sheetName val="AMF1"/>
      <sheetName val="WWa Merge"/>
      <sheetName val="Various cash acct numbers"/>
      <sheetName val="Cash - AEA Investor LP"/>
      <sheetName val="3q05 JEs"/>
      <sheetName val="AEA LP TB"/>
      <sheetName val="A Cash Rec"/>
      <sheetName val="B Other Rec"/>
      <sheetName val="B Due from escrow"/>
      <sheetName val="C Sub Rec"/>
      <sheetName val="D Prepaid Exp"/>
      <sheetName val="E Due-from to AEA LP"/>
      <sheetName val="G Prepaid Mgmt"/>
      <sheetName val="G-1 Due from portfolio co"/>
      <sheetName val="O Inv Sum"/>
      <sheetName val="O-1 Inv in Nanostream"/>
      <sheetName val="O-2 Inv in BBI"/>
      <sheetName val="O-3 Inv in CFS"/>
      <sheetName val="O-3A "/>
      <sheetName val="O-4 Kranson"/>
      <sheetName val="O-4A"/>
      <sheetName val="O-5 Inv in Henry"/>
      <sheetName val="O-6 Inv in Comp"/>
      <sheetName val="O-7 Inv in Pregis"/>
      <sheetName val="S Inv in SBIC"/>
      <sheetName val="S-1 WW-SBA basis"/>
      <sheetName val="S-2 (WW-SBA basis)"/>
      <sheetName val="CC- Accrued Expenses"/>
      <sheetName val="CC-1"/>
      <sheetName val="HH -1 Due to mgmt co"/>
      <sheetName val="HH-1A"/>
      <sheetName val="HH-3 Due to LP"/>
      <sheetName val="HH-3A"/>
      <sheetName val="WW Partners Capital"/>
      <sheetName val="WW-2 Contri detail"/>
      <sheetName val="WW-3 BBI Dist allocation"/>
      <sheetName val="WW-4 KII dist"/>
      <sheetName val="10-1 Interest income"/>
      <sheetName val="50-1 Mgmt Fees"/>
      <sheetName val="50-4 Expenses"/>
      <sheetName val="50-4A"/>
      <sheetName val="2q05 JEs"/>
      <sheetName val="O-4 Inv in Kranson"/>
      <sheetName val="Estimate_US"/>
      <sheetName val="Value Multiple"/>
      <sheetName val="Development"/>
      <sheetName val="I_Forec"/>
      <sheetName val="Share Sheet"/>
      <sheetName val="DivPEP II - EURO"/>
      <sheetName val="DivPEP II - STERLING"/>
      <sheetName val="Summary of Acct"/>
      <sheetName val="Input Worksheet"/>
      <sheetName val="Labor Hours"/>
      <sheetName val="B99N-910"/>
      <sheetName val="Amtech Dep"/>
      <sheetName val="Delt Data"/>
      <sheetName val="Tooling"/>
      <sheetName val="Key Observations"/>
      <sheetName val="Interest.Corporate.Misc"/>
      <sheetName val="Unit Forecast"/>
      <sheetName val="Unit Forecast (2)"/>
      <sheetName val="Unit Sales"/>
      <sheetName val="Sales %"/>
      <sheetName val="Factors - Inputs"/>
      <sheetName val="Hist &amp; Proj P&amp;L"/>
      <sheetName val="source 02 &amp; 01"/>
      <sheetName val="august vs. august p&amp;l"/>
      <sheetName val="aug v. aug source"/>
      <sheetName val="june vs. june p&amp;l"/>
      <sheetName val="june v june source"/>
      <sheetName val="may v. may P&amp;L (2)"/>
      <sheetName val="source for may v may"/>
      <sheetName val="Inc Stmt 2003"/>
      <sheetName val="Inc Stmt 2003 (2)"/>
      <sheetName val="maysource"/>
      <sheetName val="junesource"/>
      <sheetName val="Bal &amp; CF"/>
      <sheetName val="FA Add. - 2002"/>
      <sheetName val="FA Add. - 03-07"/>
      <sheetName val="FA Add. - 03-07 (2)"/>
      <sheetName val="Capital Detail 2003-2007"/>
      <sheetName val="GEAUDIT"/>
      <sheetName val="Gen-Admin Checklist"/>
      <sheetName val="GEN"/>
      <sheetName val="Inventory Checklist"/>
      <sheetName val="Inventory Lead Schedule"/>
      <sheetName val="Inventory Reconciliation"/>
      <sheetName val="Inventory Borrowing Base"/>
      <sheetName val="Inventory Location Analysis"/>
      <sheetName val="Inventory Item Analysis"/>
      <sheetName val="Inventory Composition"/>
      <sheetName val="Inventory Turnover"/>
      <sheetName val="Excess-Obsolete Calculation"/>
      <sheetName val="Gross Margin Test"/>
      <sheetName val="Cost Testing"/>
      <sheetName val="Book to Physical Adjustment"/>
      <sheetName val="Physical Inventory Counts"/>
      <sheetName val="AP Lead Schedule"/>
      <sheetName val="AP Checklist"/>
      <sheetName val="AP Reconciliation"/>
      <sheetName val="AP Statistics"/>
      <sheetName val="Comparative Aging"/>
      <sheetName val="AP Concentration"/>
      <sheetName val="Purchase Concentration"/>
      <sheetName val="AP to Inventory"/>
      <sheetName val="Other Liabilities Lead Schedule"/>
      <sheetName val="AP Invoice Test"/>
      <sheetName val="Insurance Policies"/>
      <sheetName val="Lease Schedule"/>
      <sheetName val="Tax Schedule"/>
      <sheetName val="ARBBSept_MFlex"/>
      <sheetName val="AR Borrowing Base Sept."/>
      <sheetName val="Notes to Availability Sept"/>
      <sheetName val="AR Borrowing Base Oct"/>
      <sheetName val="Notes to Availability Oct"/>
      <sheetName val="AR Documentation Review"/>
      <sheetName val="AR Lead Schedule"/>
      <sheetName val="AR Reconciliation"/>
      <sheetName val="AR Statistics"/>
      <sheetName val="AR Comparative Aging"/>
      <sheetName val="AR Concentration"/>
      <sheetName val="Sales Concentration"/>
      <sheetName val="Allowance for Doubtful Accounts"/>
      <sheetName val="Credit Memo Test"/>
      <sheetName val="Invoice Aging-Shipping Test"/>
      <sheetName val="Past Due Analysis"/>
      <sheetName val="Cash Lead Schedule"/>
      <sheetName val="Cash Flow Diagram"/>
      <sheetName val="Checks Disbursements Test"/>
      <sheetName val="Year 2000 Checklist"/>
      <sheetName val="MAILROOM"/>
      <sheetName val="Dividend Reinvestment"/>
      <sheetName val="Section Summary Val. Tables"/>
      <sheetName val="Sum of the Parts Summary"/>
      <sheetName val="Sum of the Parts Detail"/>
      <sheetName val="2007 vs. 2006 Valuation"/>
      <sheetName val="Summary Sectors Valuations"/>
      <sheetName val="Summary Other Invest. and Min."/>
      <sheetName val="Summary Oil &amp; Gas"/>
      <sheetName val="Summary Mini Valuations"/>
      <sheetName val="Historical and Proj. IS and BS"/>
      <sheetName val="Historicals Services &amp; Other"/>
      <sheetName val="Historicals E&amp;C"/>
      <sheetName val="Ternium Pro Forma"/>
      <sheetName val="Tenaris Pro Forma"/>
      <sheetName val="Ternium Liquidity Analysis"/>
      <sheetName val="Tenaris Liquidity Analysis"/>
      <sheetName val="Research Views"/>
      <sheetName val="TS_TX_Graphs"/>
      <sheetName val="Market_Indices"/>
      <sheetName val="Assm"/>
      <sheetName val="MultSumCY"/>
      <sheetName val="GNA"/>
      <sheetName val="MEE"/>
      <sheetName val="PCX"/>
      <sheetName val="WLT"/>
      <sheetName val="MacarthurCoa"/>
      <sheetName val="GloucesterCoal"/>
      <sheetName val="AKS"/>
      <sheetName val="STLD"/>
      <sheetName val="NUE"/>
      <sheetName val="Bilanzdaten"/>
      <sheetName val="ENG_GRP"/>
      <sheetName val="SU"/>
      <sheetName val="do not use -&gt;"/>
      <sheetName val="Dep. Schedule"/>
      <sheetName val="Breakeven"/>
      <sheetName val="Version Control"/>
      <sheetName val="Brio DD"/>
      <sheetName val="Global DD"/>
      <sheetName val="Silo DD"/>
      <sheetName val="SUSADev DD"/>
      <sheetName val="SalesCenters DD"/>
      <sheetName val="SalesOH DD"/>
      <sheetName val="Space DD"/>
      <sheetName val="SUSADevOther DD"/>
      <sheetName val="MemberOps DD"/>
      <sheetName val="SRM DD"/>
      <sheetName val="Corp RM DD"/>
      <sheetName val="GnA Detail DD"/>
      <sheetName val="GnA Summary DD"/>
      <sheetName val="SalesStat DD"/>
      <sheetName val="Summary QC"/>
      <sheetName val="Detail QC"/>
      <sheetName val="GL CODING"/>
      <sheetName val="GL CODING NOTES"/>
      <sheetName val="Silo"/>
      <sheetName val="G&amp;A Summary"/>
      <sheetName val="SUSA Dev"/>
      <sheetName val="Sales Centers"/>
      <sheetName val="Arizona Region"/>
      <sheetName val="CA_NV Region"/>
      <sheetName val="MidAtlantic Region"/>
      <sheetName val="FL_Caribbean Region"/>
      <sheetName val="Hawaii Region"/>
      <sheetName val="Sales Overhead"/>
      <sheetName val="SUSA Dev Other"/>
      <sheetName val="Member Operations"/>
      <sheetName val="Resort Ops"/>
      <sheetName val="Corp RM"/>
      <sheetName val="G&amp;A Corp Detail"/>
      <sheetName val="P&amp;L vs Budget"/>
      <sheetName val="P&amp;L with budget "/>
      <sheetName val="P&amp;L vs LY"/>
      <sheetName val="CIM Inserts"/>
      <sheetName val="Model--&gt;"/>
      <sheetName val="Transaction"/>
      <sheetName val="Assumptions &amp; Overview"/>
      <sheetName val="Alpha Margins - Not in USe"/>
      <sheetName val="Rebates"/>
      <sheetName val="Model - IS"/>
      <sheetName val="Historical - IS"/>
      <sheetName val="Model - BS"/>
      <sheetName val="Historical - BS"/>
      <sheetName val="Model - CF"/>
      <sheetName val="Depr &amp; Amort Schedule"/>
      <sheetName val="Historical Financials --&gt;"/>
      <sheetName val="Historical - CF"/>
      <sheetName val="XIRR"/>
      <sheetName val="Pref Dividends"/>
      <sheetName val="Cap Table Summary"/>
      <sheetName val="Breakout"/>
      <sheetName val="budg to actual YTD"/>
      <sheetName val="Mapics GL History Data"/>
      <sheetName val="Prior Yr GL Hist"/>
      <sheetName val="Curr Yr Budget"/>
      <sheetName val="Mapics Opening Balances"/>
      <sheetName val="NonDept Inc Stmt"/>
      <sheetName val="NonDept Inc Stmt (2)"/>
      <sheetName val="Summary Budget IS"/>
      <sheetName val="Cons IS -adj"/>
      <sheetName val="Distribution Operating"/>
      <sheetName val="Summary Budget CF"/>
      <sheetName val="Cons CF"/>
      <sheetName val="Summary Budget BS"/>
      <sheetName val="Cons BS)"/>
      <sheetName val="Service Rev-Plan"/>
      <sheetName val="Service Operating Costs"/>
      <sheetName val="Production Tracking"/>
      <sheetName val="Client IDs, Codes"/>
      <sheetName val="AD Tracking"/>
      <sheetName val="MENUS"/>
      <sheetName val="Color Codes"/>
      <sheetName val="Deferred Cost Amort."/>
      <sheetName val="Discount"/>
      <sheetName val="Amort Sched-Old Loan - PwC"/>
      <sheetName val="P&amp;L Reclass Consideration"/>
      <sheetName val="Testing 1"/>
      <sheetName val="New Loan Amort NVT"/>
      <sheetName val="Suppl Non-Stat Sample Master"/>
      <sheetName val="New Loan Amort PBC"/>
      <sheetName val="Targeted Testing-2"/>
      <sheetName val="Testing 2"/>
      <sheetName val="Entries Nov adjustments DNU"/>
      <sheetName val="Entries December"/>
      <sheetName val="Entries Nov adjustments"/>
      <sheetName val="Rev. Entries November"/>
      <sheetName val="Entries November"/>
      <sheetName val="Buyer Transaction Expenses"/>
      <sheetName val="Seller Transaction Expenses"/>
      <sheetName val="Bonus &amp; Options"/>
      <sheetName val="Special payroll"/>
      <sheetName val="Debt Costs"/>
      <sheetName val="Note Payable-old &amp; new"/>
      <sheetName val="Debt detail"/>
      <sheetName val="2016 Insurance"/>
      <sheetName val=" Sources &amp; Uses"/>
      <sheetName val="TB by acct"/>
      <sheetName val="MOM sales Summary by Group"/>
      <sheetName val="05 FORECAST FROM SALES"/>
      <sheetName val="Sales Jan"/>
      <sheetName val="Sales Feb"/>
      <sheetName val="Sales Mar"/>
      <sheetName val="Sales Apr"/>
      <sheetName val="Sales May"/>
      <sheetName val="Sales June"/>
      <sheetName val="Sales July"/>
      <sheetName val="Sales Aug"/>
      <sheetName val="Sales Sept"/>
      <sheetName val="Sales Oct"/>
      <sheetName val="Sales Nov"/>
      <sheetName val="Sales Dec"/>
      <sheetName val="week data"/>
      <sheetName val="Cash Flow (EBITDA)"/>
      <sheetName val="prior budget"/>
      <sheetName val="cat"/>
      <sheetName val="Checklist (2)"/>
      <sheetName val="with CR"/>
      <sheetName val="without CR"/>
      <sheetName val="Cricket"/>
      <sheetName val="P&amp;L (2)"/>
      <sheetName val="ACE-AR Checks"/>
      <sheetName val="ACE-AR Loans"/>
      <sheetName val="Fin DD 1"/>
      <sheetName val="Fin DD 2"/>
      <sheetName val="Board Proforma - Approval"/>
      <sheetName val="Summary Proforma"/>
      <sheetName val="IRR-10 Yr"/>
      <sheetName val="St. Pete"/>
      <sheetName val="Florida"/>
      <sheetName val="Hillsborough"/>
      <sheetName val="Clearwater"/>
      <sheetName val="Holiday"/>
      <sheetName val="Kennedy"/>
      <sheetName val="Proforma Ctr P&amp;L"/>
      <sheetName val="Metrics-Needed"/>
      <sheetName val="denovo template"/>
      <sheetName val="Revolver Interest"/>
      <sheetName val="New Cust Fee %"/>
      <sheetName val="state Loan Fee To Int Ratio"/>
      <sheetName val="Metrics-All"/>
      <sheetName val="HY - Summary "/>
      <sheetName val="Recap Assum &amp; Sensitivity"/>
      <sheetName val="Recap IS"/>
      <sheetName val="Jupiter WC"/>
      <sheetName val="Recap BSCF"/>
      <sheetName val="Recap Ratios"/>
      <sheetName val="Recap &amp; Holdco Returns"/>
      <sheetName val="Senior Sub Notes Return"/>
      <sheetName val="M&amp;A Transaction &gt;&gt;&gt;"/>
      <sheetName val="M&amp;A Assum"/>
      <sheetName val="ScenarioSummary_07_18_01"/>
      <sheetName val="ScenarioSummary_07_18_01 (2)"/>
      <sheetName val="ScenarioSummary_07_05_01"/>
      <sheetName val="ScenarioSummary_07_06_01"/>
      <sheetName val="ScenarioSummary_07_06_01(a)"/>
      <sheetName val="ScenarioSummary"/>
      <sheetName val="ScenarioSummary AccDil"/>
      <sheetName val="Value Case 1"/>
      <sheetName val="Value Case 2"/>
      <sheetName val="Value Case 3"/>
      <sheetName val="Equity Returns"/>
      <sheetName val="Mezzanine Returns"/>
      <sheetName val="OUTPUT_NUS_DCF"/>
      <sheetName val="OUTPUT_Jupiter_DCF"/>
      <sheetName val="Venus Fin"/>
      <sheetName val="Jupiter Fin"/>
      <sheetName val="JewelComparison"/>
      <sheetName val="Valn_Matrix_Jupiter"/>
      <sheetName val="Valn_Matrix_Neptune"/>
      <sheetName val="Research"/>
      <sheetName val="Standalone &gt;&gt;&gt;"/>
      <sheetName val="BorrowingCap"/>
      <sheetName val="RelVal_EBITDA"/>
      <sheetName val="RelVal_DCF"/>
      <sheetName val="Mult37%"/>
      <sheetName val="Mult6.0x"/>
      <sheetName val="Value_Summary"/>
      <sheetName val="Value_Summary (2)"/>
      <sheetName val="Value_Summary (3)"/>
      <sheetName val="SummaryCash"/>
      <sheetName val="Value_Summary (4)"/>
      <sheetName val="Value_Summary (5)"/>
      <sheetName val="Value_Summary (6)"/>
      <sheetName val="ContribSummary"/>
      <sheetName val="ContribSummary1"/>
      <sheetName val="ContribSummary (2)"/>
      <sheetName val="RequiredMult"/>
      <sheetName val="Prorata"/>
      <sheetName val="Comparison_Fall"/>
      <sheetName val="DCF37%"/>
      <sheetName val="DCFmidpoint"/>
      <sheetName val="ReqOwn"/>
      <sheetName val="101001Comp"/>
      <sheetName val="Venus DCF"/>
      <sheetName val="Jupiter DCF"/>
      <sheetName val="Venus_Depr"/>
      <sheetName val="Venus_IS"/>
      <sheetName val="Venus_BSCF"/>
      <sheetName val="Venus_Rat"/>
      <sheetName val="Jewel_IS"/>
      <sheetName val="Jewel_BSCF"/>
      <sheetName val="Jewel_Rat"/>
      <sheetName val="Other=====&gt;&gt;&gt;&gt;"/>
      <sheetName val="Big Planet"/>
      <sheetName val="2001 Pro Forma"/>
      <sheetName val="Value Case 2old"/>
      <sheetName val="Value Case 3old"/>
      <sheetName val="LBO-&gt;"/>
      <sheetName val="LBO_BSCF"/>
      <sheetName val="LBO_Credit"/>
      <sheetName val="Plan Comparisons"/>
      <sheetName val="Board Sample"/>
      <sheetName val="Consolidated Templete"/>
      <sheetName val="Distribution Templete"/>
      <sheetName val="Corporate Templete"/>
      <sheetName val="May 30 Summary"/>
      <sheetName val="closed - equity"/>
      <sheetName val="closed - natl muni"/>
      <sheetName val="closed - government"/>
      <sheetName val="closed - investment grade"/>
      <sheetName val="Present Value of mortgage note"/>
      <sheetName val="Summary Sheet"/>
      <sheetName val="07051999"/>
      <sheetName val="07121999"/>
      <sheetName val="07191999"/>
      <sheetName val="07261999"/>
      <sheetName val="08091999"/>
      <sheetName val="08161999"/>
      <sheetName val="08231999"/>
      <sheetName val="08301999"/>
      <sheetName val="09061999"/>
      <sheetName val="09131999"/>
      <sheetName val="09201999"/>
      <sheetName val="09271999"/>
      <sheetName val="10041999"/>
      <sheetName val="10111999"/>
      <sheetName val="10181999"/>
      <sheetName val="10251999"/>
      <sheetName val="11011999"/>
      <sheetName val="11081999"/>
      <sheetName val="11151999"/>
      <sheetName val="11221999"/>
      <sheetName val="11291999"/>
      <sheetName val="12061999"/>
      <sheetName val="12131999"/>
      <sheetName val="12201999"/>
      <sheetName val="12271999"/>
      <sheetName val="01032000"/>
      <sheetName val="01102000"/>
      <sheetName val="01172000"/>
      <sheetName val="01242000"/>
      <sheetName val="01312000"/>
      <sheetName val="02072000"/>
      <sheetName val="02142000"/>
      <sheetName val="02212000"/>
      <sheetName val="02282000"/>
      <sheetName val="03062000"/>
      <sheetName val="03132000"/>
      <sheetName val="03202000"/>
      <sheetName val="03272000"/>
      <sheetName val="04032000"/>
      <sheetName val="04102000"/>
      <sheetName val="04172000"/>
      <sheetName val="04242000"/>
      <sheetName val="05012000"/>
      <sheetName val="05082000"/>
      <sheetName val="05152000"/>
      <sheetName val="05222000"/>
      <sheetName val="05292000"/>
      <sheetName val="06052000"/>
      <sheetName val="06122000"/>
      <sheetName val="06192000"/>
      <sheetName val="06262000"/>
      <sheetName val="07032000"/>
      <sheetName val="07102000"/>
      <sheetName val="07172000"/>
      <sheetName val="07242000"/>
      <sheetName val="07312000"/>
      <sheetName val="08072000"/>
      <sheetName val="08142000"/>
      <sheetName val="08212000"/>
      <sheetName val="08282000"/>
      <sheetName val="09042000"/>
      <sheetName val="09112000"/>
      <sheetName val="09182000"/>
      <sheetName val="09252000"/>
      <sheetName val="10022000"/>
      <sheetName val="10162000"/>
      <sheetName val="10232000"/>
      <sheetName val="10302000"/>
      <sheetName val="11062000"/>
      <sheetName val="11202000"/>
      <sheetName val="11272000"/>
      <sheetName val="12042000"/>
      <sheetName val="12112000"/>
      <sheetName val="12182000"/>
      <sheetName val="12252000"/>
      <sheetName val="01012001"/>
      <sheetName val="01152001"/>
      <sheetName val="01222001"/>
      <sheetName val="02052001"/>
      <sheetName val="02122001"/>
      <sheetName val="02192001"/>
      <sheetName val="02262001"/>
      <sheetName val="03052001"/>
      <sheetName val="03122001"/>
      <sheetName val="03192001"/>
      <sheetName val="03262001"/>
      <sheetName val="04022001"/>
      <sheetName val="04162001"/>
      <sheetName val="04232001"/>
      <sheetName val="04302001"/>
      <sheetName val="05072001"/>
      <sheetName val="05142001"/>
      <sheetName val="05212001"/>
      <sheetName val="05282001"/>
      <sheetName val="06042001"/>
      <sheetName val="06112001"/>
      <sheetName val="06182001"/>
      <sheetName val="06252001"/>
      <sheetName val="07022001"/>
      <sheetName val="07092001"/>
      <sheetName val="07162001"/>
      <sheetName val="07232001"/>
      <sheetName val="07302001"/>
      <sheetName val="08062001"/>
      <sheetName val="08132001"/>
      <sheetName val="08202001"/>
      <sheetName val="08272001"/>
      <sheetName val="09032001"/>
      <sheetName val="09102001"/>
      <sheetName val="09242001"/>
      <sheetName val="10082001"/>
      <sheetName val="10152001"/>
      <sheetName val="10222001"/>
      <sheetName val="10292001"/>
      <sheetName val="11052001"/>
      <sheetName val="11122001"/>
      <sheetName val="11192001"/>
      <sheetName val="11262001"/>
      <sheetName val="12032001"/>
      <sheetName val="12102001"/>
      <sheetName val="12172001"/>
      <sheetName val="12242001"/>
      <sheetName val="12312001"/>
      <sheetName val="01072002"/>
      <sheetName val="01142002 "/>
      <sheetName val="01212002  "/>
      <sheetName val="02042002"/>
      <sheetName val="1994 PE Dots"/>
      <sheetName val="F&amp;O OUTLK"/>
      <sheetName val="F&amp;O"/>
      <sheetName val="Inv Detail"/>
      <sheetName val="HEADCOUNT REPORT"/>
      <sheetName val="APRIL FY99"/>
      <sheetName val="Prod Proc Mix"/>
      <sheetName val="Oct DPA Serv JEs"/>
      <sheetName val="Oct Serv JEs"/>
      <sheetName val="RGS bal"/>
      <sheetName val="RGS Inc"/>
      <sheetName val="RGS Ratio"/>
      <sheetName val="GLC bal"/>
      <sheetName val="GLC Inc"/>
      <sheetName val="GLC Ratio"/>
      <sheetName val="II-1 wacc (2)"/>
      <sheetName val="II-2 proj inc (2)"/>
      <sheetName val="II-3 proj bal (2)"/>
      <sheetName val="II-4 CapEx (2)"/>
      <sheetName val="II-5 sources &amp; uses (2)"/>
      <sheetName val="II-6 dcf (2)"/>
      <sheetName val="III-1 BS"/>
      <sheetName val="III-2 IS"/>
      <sheetName val="III-3 Ratios"/>
      <sheetName val="III-4 Market Mults"/>
      <sheetName val="III-5 Transactions "/>
      <sheetName val="III-6 Application"/>
      <sheetName val="III-7 Application "/>
      <sheetName val="III-8 Application "/>
      <sheetName val="IV - Conclusion"/>
      <sheetName val="betacalc"/>
      <sheetName val="GC 1"/>
      <sheetName val="GC 2"/>
      <sheetName val="GC 15"/>
      <sheetName val="FN Codes- Inc Statment"/>
      <sheetName val="FN Codes- Bal Sheet"/>
      <sheetName val="4- EV MULTS"/>
      <sheetName val="2- Dupont"/>
      <sheetName val="6-Conclusion"/>
      <sheetName val="COPA-608"/>
      <sheetName val="610-2007"/>
      <sheetName val="A&amp;I 99"/>
      <sheetName val="Boxes"/>
      <sheetName val="Return Tree"/>
      <sheetName val="P&amp;L 1999 v 1998"/>
      <sheetName val="Cashflow YTD"/>
      <sheetName val="Overhead 1998 v 1999"/>
      <sheetName val="Stock Summary"/>
      <sheetName val="Finished Goods Movement"/>
      <sheetName val="Finished Goods Status"/>
      <sheetName val="Raw Material Stocks"/>
      <sheetName val="Capital Spend Summary"/>
      <sheetName val="Capital Spend Detail"/>
      <sheetName val="Absence Summary"/>
      <sheetName val="T &amp; D Activities"/>
      <sheetName val="Training Costs"/>
      <sheetName val="Holiday Summary"/>
      <sheetName val="Total Plan"/>
      <sheetName val="3350 Plan"/>
      <sheetName val="3351 Plan"/>
      <sheetName val="3352 Plan"/>
      <sheetName val="3353 Plan"/>
      <sheetName val="3354 Plan"/>
      <sheetName val="3355 Plan"/>
      <sheetName val="FL Plan Spread"/>
      <sheetName val="Loan Fee To Int Ratio"/>
      <sheetName val="Client Amort"/>
      <sheetName val="JobList"/>
      <sheetName val="IRR "/>
      <sheetName val="ACQ397SM"/>
      <sheetName val="Typical Company"/>
      <sheetName val="FF P&amp;L FY02 FY03 Jan-Jun04"/>
      <sheetName val="FF BS 1202 1203 0604"/>
      <sheetName val="FF Sales by Cust - original"/>
      <sheetName val="FF Sales by Cust -JIM (dollars)"/>
      <sheetName val="FF Sales by Cust - JIM (number)"/>
      <sheetName val="survival summary"/>
      <sheetName val="Trademark Information"/>
      <sheetName val="Non-Compete Agreements"/>
      <sheetName val="Rev Fcst Out Years"/>
      <sheetName val="Common-Size"/>
      <sheetName val="Forecasted P&amp;L"/>
      <sheetName val="Expense Assumptions"/>
      <sheetName val="Depr&amp;CapEx"/>
      <sheetName val="Discount Rate"/>
      <sheetName val="GL1"/>
      <sheetName val="GL2"/>
      <sheetName val="GL3"/>
      <sheetName val="GL4"/>
      <sheetName val="GLComp"/>
      <sheetName val="CapMarket Data"/>
      <sheetName val="Comp Market Method"/>
      <sheetName val="Transaction Valuation"/>
      <sheetName val="Do Not Use"/>
      <sheetName val="Do Not Change"/>
      <sheetName val="Financial Tables"/>
      <sheetName val="Pres - P&amp;L"/>
      <sheetName val="Pres - S&amp;U"/>
      <sheetName val="Syngenta-US"/>
      <sheetName val="Bulk"/>
      <sheetName val="B-3"/>
      <sheetName val="Antwerp"/>
      <sheetName val="Speciatly"/>
      <sheetName val="Pyridine Op Costs"/>
      <sheetName val="Morflex"/>
      <sheetName val="Carbon"/>
      <sheetName val="Neptune Run Rate"/>
      <sheetName val="Neptune 2006 Cont."/>
      <sheetName val="One-Timers"/>
      <sheetName val="One-Timers (2)"/>
      <sheetName val="Buildup (2)"/>
      <sheetName val="Orig"/>
      <sheetName val="Cust. Facing"/>
      <sheetName val="Sal by Title2"/>
      <sheetName val="Sal by Title"/>
      <sheetName val="Netpay thru 09.31"/>
      <sheetName val="EU"/>
      <sheetName val="Waskom Income"/>
      <sheetName val="Actual Prices"/>
      <sheetName val="WaskomPL"/>
      <sheetName val="WaskomGP"/>
      <sheetName val="WaskomGasAnal"/>
      <sheetName val="Fractionator"/>
      <sheetName val="Combined (2)"/>
      <sheetName val="Exhibits&gt;&gt;&gt;"/>
      <sheetName val="A - Assumptions"/>
      <sheetName val="A-2 Summary"/>
      <sheetName val="B- Revenue Analysis"/>
      <sheetName val="C-1 Subs"/>
      <sheetName val="C-1 Subs (Cont)"/>
      <sheetName val="C-2 Subs Tax Amort"/>
      <sheetName val="C-3 Subs Lifing Score"/>
      <sheetName val="D-1 Adv"/>
      <sheetName val="D-1 Adv (Cont)"/>
      <sheetName val="D-2 Adv Lifing Scorecard"/>
      <sheetName val="E-1 Mastheads"/>
      <sheetName val="E-2 Roy Rates"/>
      <sheetName val="F - Capital Charges"/>
      <sheetName val="G - Work Cap"/>
      <sheetName val="H - Fixed Assets"/>
      <sheetName val="I - Workforce"/>
      <sheetName val="J - WACC"/>
      <sheetName val="&lt;&lt;&lt;The Leader exh"/>
      <sheetName val="K - Summary"/>
      <sheetName val="L - DR_check"/>
      <sheetName val="&lt;&lt;&lt;Exhibits"/>
      <sheetName val="IS Forcast"/>
      <sheetName val="Cost Strcts&gt;&gt;&gt;"/>
      <sheetName val="Cost Structure Test"/>
      <sheetName val="Advertiser Costs"/>
      <sheetName val="Subscriber Costs"/>
      <sheetName val="Consol IS (2)"/>
      <sheetName val="&lt;&lt;&lt;Cost Strcts"/>
      <sheetName val="Copley Consol IS (2)"/>
      <sheetName val="B-6 Masthead Scorecard"/>
      <sheetName val="Consolidated Bal Sht"/>
      <sheetName val="NAE subs Tax Amort"/>
      <sheetName val="XI-2 Inc Stmt"/>
      <sheetName val="balcom"/>
      <sheetName val="balgr"/>
      <sheetName val="inccom"/>
      <sheetName val="incgr"/>
      <sheetName val="wkcap"/>
      <sheetName val="ratio"/>
      <sheetName val="Allo"/>
      <sheetName val="Allo SEC"/>
      <sheetName val="Consid"/>
      <sheetName val="Inc.state"/>
      <sheetName val="FA_Dep"/>
      <sheetName val="Cap Assets"/>
      <sheetName val="WFIP"/>
      <sheetName val="Royalty Assets"/>
      <sheetName val="Customer List"/>
      <sheetName val="CP Sum"/>
      <sheetName val="IPRD Sum"/>
      <sheetName val="FUT Sum"/>
      <sheetName val="Exit"/>
      <sheetName val="RevComp"/>
      <sheetName val="RevCompChart"/>
      <sheetName val="OpIncomeChart"/>
      <sheetName val="Cost1"/>
      <sheetName val="Cost2"/>
      <sheetName val="Cost3"/>
      <sheetName val="Cost4"/>
      <sheetName val="Cost5"/>
      <sheetName val="FUT Cost"/>
      <sheetName val="CP1"/>
      <sheetName val="CP2"/>
      <sheetName val="CP3"/>
      <sheetName val="CP4"/>
      <sheetName val="CP5"/>
      <sheetName val="CP6"/>
      <sheetName val="CP7"/>
      <sheetName val="CP8"/>
      <sheetName val="CP9"/>
      <sheetName val="CP10"/>
      <sheetName val="CP11"/>
      <sheetName val="CP12"/>
      <sheetName val="CP13"/>
      <sheetName val="CP14"/>
      <sheetName val="CP15"/>
      <sheetName val="IPRD1"/>
      <sheetName val="IPRD2"/>
      <sheetName val="IPRD3"/>
      <sheetName val="IPRD4"/>
      <sheetName val="IPRD5"/>
      <sheetName val="IPRD6"/>
      <sheetName val="IPRD7"/>
      <sheetName val="IPRD8"/>
      <sheetName val="IPRD9"/>
      <sheetName val="IPRD10"/>
      <sheetName val="IPRD11"/>
      <sheetName val="IPRD12"/>
      <sheetName val="IPRD13"/>
      <sheetName val="IPRD14"/>
      <sheetName val="IPRD15"/>
      <sheetName val="SEC Summary"/>
      <sheetName val="SEC 1"/>
      <sheetName val="SEC 2"/>
      <sheetName val="SEC 3"/>
      <sheetName val="SEC 4"/>
      <sheetName val="SEC 5"/>
      <sheetName val="SEC 6"/>
      <sheetName val="SEC 7"/>
      <sheetName val="SEC 8"/>
      <sheetName val="SEC 9"/>
      <sheetName val="SEC 10"/>
      <sheetName val="SEC 11"/>
      <sheetName val="SEC 12"/>
      <sheetName val="SEC 13"/>
      <sheetName val="SEC 14"/>
      <sheetName val="SEC 15"/>
      <sheetName val="Multi Check"/>
      <sheetName val="Formula"/>
      <sheetName val="S&amp;U + Close BS"/>
      <sheetName val="Exit Assumptions"/>
      <sheetName val="A Enviro CF"/>
      <sheetName val="A Cons"/>
      <sheetName val="2005 Cons"/>
      <sheetName val="2005 Bud v Ref"/>
      <sheetName val="2005 Product"/>
      <sheetName val="A Product"/>
      <sheetName val="2004 Cons"/>
      <sheetName val="Cov Calcs"/>
      <sheetName val="ML_Model_Info"/>
      <sheetName val="Qtrly Report"/>
      <sheetName val="NEWQTRS"/>
      <sheetName val="QTRCF"/>
      <sheetName val="QTRS"/>
      <sheetName val="Questions for LongWood "/>
      <sheetName val="I - Assumptions"/>
      <sheetName val="II-2 Know-how-2"/>
      <sheetName val="III-1 Tradename"/>
      <sheetName val="III-2 Tradename"/>
      <sheetName val="III-3 Tradename"/>
      <sheetName val="III-4 Tradename"/>
      <sheetName val="IV-1 - Revenue Analysis"/>
      <sheetName val="IV-2 Cust Inc "/>
      <sheetName val="IV-3  Cust Inc (Cont)"/>
      <sheetName val="IV-4 - Cap Asset Charges"/>
      <sheetName val="IV-5 Cust Tax amort"/>
      <sheetName val="V-1 NC Summary"/>
      <sheetName val="V-2 NC Damages"/>
      <sheetName val="V-3-NC Scorecard"/>
      <sheetName val="VI - Work Cap"/>
      <sheetName val="VII - Fixed Assets2"/>
      <sheetName val="VIII - WACC"/>
      <sheetName val="IX-Workforce"/>
      <sheetName val="X - Summary"/>
      <sheetName val="XI - DR_check"/>
      <sheetName val="IV-3 Cust Costs"/>
      <sheetName val="IV-4 GoodWill Costs"/>
      <sheetName val="Goodwill Income "/>
      <sheetName val="V - Fixed Assets"/>
      <sheetName val="II-1 Know-how-1"/>
      <sheetName val="PictureSheet"/>
      <sheetName val="TransSummary"/>
      <sheetName val="Inputs--&gt;"/>
      <sheetName val="ModelDrivers"/>
      <sheetName val="DSI"/>
      <sheetName val="TE"/>
      <sheetName val="Operon"/>
      <sheetName val="USC"/>
      <sheetName val="NewTarget"/>
      <sheetName val="SLOverhead"/>
      <sheetName val="BalSheetCashFlow"/>
      <sheetName val="A-1 bal"/>
      <sheetName val="A-2 inc"/>
      <sheetName val="Proj IS Assumptions"/>
      <sheetName val="Projected IS"/>
      <sheetName val="Proj BS Assumptions"/>
      <sheetName val="Projected BS"/>
      <sheetName val="S&amp;U of CF"/>
      <sheetName val="WACC worksheet"/>
      <sheetName val="FMV"/>
      <sheetName val="Tax benefit"/>
      <sheetName val="GC Bal"/>
      <sheetName val="GC BalCom"/>
      <sheetName val="GC Inc"/>
      <sheetName val="GC IncCom"/>
      <sheetName val="GC Ratio"/>
      <sheetName val="GC Multiples"/>
      <sheetName val="GC Forward Multiples"/>
      <sheetName val="OF"/>
      <sheetName val="IR"/>
      <sheetName val="LMD"/>
      <sheetName val="NW"/>
      <sheetName val="UV"/>
      <sheetName val="FORP"/>
      <sheetName val="PRG"/>
      <sheetName val="Assu"/>
      <sheetName val="SAT"/>
      <sheetName val="SR"/>
      <sheetName val="WF"/>
      <sheetName val="OSB"/>
      <sheetName val="SW"/>
      <sheetName val="Neptune Analysis"/>
      <sheetName val="Bank Case Summary"/>
      <sheetName val="Base Case Summary"/>
      <sheetName val="Upside Case"/>
      <sheetName val="Downside Case Summary"/>
      <sheetName val="2005-07 Bridge"/>
      <sheetName val="Pyridine Summary"/>
      <sheetName val="Neptune Analysis II"/>
      <sheetName val="Bulk - West"/>
      <sheetName val="Bulk - China"/>
      <sheetName val="B-3 - US"/>
      <sheetName val="B-3 - Belgium"/>
      <sheetName val="Specialty"/>
      <sheetName val="Citrates"/>
      <sheetName val="DEET"/>
      <sheetName val="Consolidated Summary"/>
      <sheetName val="2005 Morflex 506 Budget Calc"/>
      <sheetName val="Raws"/>
      <sheetName val="Questions for Ebix-LifeLink"/>
      <sheetName val="II-1 DTech WinFlex"/>
      <sheetName val="II-2 DTech VitalSigns"/>
      <sheetName val="II-3 DTech OVP"/>
      <sheetName val="II-4 Tax Amort"/>
      <sheetName val="III-1 Trademark Val"/>
      <sheetName val="III-2 Roy Rates"/>
      <sheetName val="IV-2 -WF Cust Inc "/>
      <sheetName val="IV-2 WF Cust Inc (Cont)"/>
      <sheetName val="IV-3 Vital Cust Inc"/>
      <sheetName val="IV-4 Cust Costs"/>
      <sheetName val="IV-5 - Cap Asset Charges"/>
      <sheetName val="IV-6 Vital CL Tax amort"/>
      <sheetName val="V - Work Cap"/>
      <sheetName val="VI - Fixed Assets"/>
      <sheetName val="VII - WACC"/>
      <sheetName val="VIII - Summary"/>
      <sheetName val="VIII - Summary2"/>
      <sheetName val="XII - DR_check"/>
      <sheetName val="Total Company_Costs"/>
      <sheetName val="gw_fut_tech_Cost Structure"/>
      <sheetName val="X - Future Tech_Other"/>
      <sheetName val="Customer_Income"/>
      <sheetName val="Cust Attrtn"/>
      <sheetName val="Technology Chart"/>
      <sheetName val="EDI_PPALLOCATION2"/>
      <sheetName val="Non-Compete"/>
      <sheetName val="Questions for Channelwave"/>
      <sheetName val="II - Revenue Analysis"/>
      <sheetName val="Dev Tech"/>
      <sheetName val="Dev_Tech Scrd"/>
      <sheetName val="Tech Roy Rates"/>
      <sheetName val="Dev Tech Tax amort"/>
      <sheetName val="IV Cust Inc "/>
      <sheetName val="IV  Cust Inc (Cont)"/>
      <sheetName val="IV Customer Lifing Scorecard"/>
      <sheetName val="V - Cap Asset Charges"/>
      <sheetName val="VII - Fixed Assets"/>
      <sheetName val="IX -Workforce"/>
      <sheetName val="XIV - Backlog"/>
      <sheetName val="Backlog Csts"/>
      <sheetName val="PF Contribution CP"/>
      <sheetName val="2006 Contribution"/>
      <sheetName val="Variable_Costs"/>
      <sheetName val="Carsey_Werner_Co_llc_model_12_0"/>
      <sheetName val="Exhibits &gt;&gt;&gt;&gt;&gt;"/>
      <sheetName val="C-1 Value of Trade Mark"/>
      <sheetName val="C-2 Royalty Rates"/>
      <sheetName val="C-3 Tax Amortization-Trademark"/>
      <sheetName val=" D-1 Value of Franchise Agree"/>
      <sheetName val="D-2 Tax Amortization-Franchise "/>
      <sheetName val="E- Fair Value of Recipe"/>
      <sheetName val="E-2 Tax Amortization- Recipes"/>
      <sheetName val="F- WACC"/>
      <sheetName val="G  Working Capital"/>
      <sheetName val="H Fixed Assets"/>
      <sheetName val="I Summary"/>
      <sheetName val="J DR Check"/>
      <sheetName val="&lt;&lt;&lt; Exhibits"/>
      <sheetName val="Mthly Assumes"/>
      <sheetName val="YTD ALLOW"/>
      <sheetName val="WPA_Assum"/>
      <sheetName val="EX2_Revenue"/>
      <sheetName val="Contract"/>
      <sheetName val="EX7_Royalty"/>
      <sheetName val="WACC calculation"/>
      <sheetName val="EX__WFIP"/>
      <sheetName val="EX3_Bal"/>
      <sheetName val="EX4_WC"/>
      <sheetName val="EX5_FA"/>
      <sheetName val="EX6_CapAssets"/>
      <sheetName val="Customer Base"/>
      <sheetName val="CPCoreTech"/>
      <sheetName val="EX21_RevChart"/>
      <sheetName val="EX8-Summ"/>
      <sheetName val="WPD_Future"/>
      <sheetName val="WPF_Cost1"/>
      <sheetName val="WPG_Cost2"/>
      <sheetName val="WPK_CostFut"/>
      <sheetName val="WPH_Cost3"/>
      <sheetName val="ALLCover"/>
      <sheetName val="ECover"/>
      <sheetName val="WPCover"/>
      <sheetName val="WPB_Allo"/>
      <sheetName val="WPC_Consid"/>
      <sheetName val="WPE_Exit"/>
      <sheetName val="WPI_Cost4"/>
      <sheetName val="WPJ_Cost5"/>
      <sheetName val="EX1_Results"/>
      <sheetName val="Employee Stock Option"/>
      <sheetName val="Florist P&amp;L USD"/>
      <sheetName val="Consumer USD"/>
      <sheetName val="III-1 Memb Network"/>
      <sheetName val="III-1 Memb Network(cont'd)"/>
      <sheetName val="III-2 Memb Costs"/>
      <sheetName val="III-3 Memb Tax Amort"/>
      <sheetName val="IV-1 Customer List"/>
      <sheetName val="IV-1 Cust List (cont'd)"/>
      <sheetName val="IV-2 Cust Costs"/>
      <sheetName val="IV-3 Cust Tax Amort"/>
      <sheetName val="VI-1 Trademarks"/>
      <sheetName val="VI-2 Royalty Rates"/>
      <sheetName val="VI-3 TM Tax Amort"/>
      <sheetName val="VII - Capital Charges"/>
      <sheetName val="VIII - Work Cap"/>
      <sheetName val="IX - Fixed Assets"/>
      <sheetName val="XI - WACC"/>
      <sheetName val="XII - Summary"/>
      <sheetName val="XIII - DR Check"/>
      <sheetName val="X - Workforce"/>
      <sheetName val="V - Tech Placeholder"/>
      <sheetName val="Florist P&amp;L GBP"/>
      <sheetName val="Consumer Model"/>
      <sheetName val="Consumer GBP"/>
      <sheetName val="Total Co Cost Structure"/>
      <sheetName val="New Members"/>
      <sheetName val="New Member Costs"/>
      <sheetName val="New Cust Costs"/>
      <sheetName val="Consolidated P&amp;L USD"/>
      <sheetName val="Consolidated P&amp;L GBP"/>
      <sheetName val="Balance Sheet GBP"/>
      <sheetName val="Balance Sheet USD"/>
      <sheetName val="Consolidated P&amp;L2 GBP "/>
      <sheetName val="Consolidated P&amp;L2 USD"/>
      <sheetName val="Rev Analysis"/>
      <sheetName val="Allocation of Op Ex"/>
      <sheetName val="Fiscal Projections"/>
      <sheetName val="II-1 Rev Anlysis"/>
      <sheetName val="III-1 DT Excess Earnings"/>
      <sheetName val="III-2 DT Costs "/>
      <sheetName val="III-3 DT Tax Amort"/>
      <sheetName val="IV-1 Backlog"/>
      <sheetName val="IV-2 Backlog Costs"/>
      <sheetName val="IV-3 Backlog Tax Amort"/>
      <sheetName val="V-1 Cust Relat"/>
      <sheetName val="V-1 Cust Relat(cont)"/>
      <sheetName val="V-2 Cust Costs"/>
      <sheetName val="V-3 Cust Tax Amort"/>
      <sheetName val="VI-1 Trade Names"/>
      <sheetName val="VI-2 TM Tax Amort"/>
      <sheetName val="VII-1 CNT Summary"/>
      <sheetName val="VII-2 CNT Damage "/>
      <sheetName val="VII-3 CNT Total Damage"/>
      <sheetName val="VII-4 CNT Scorecard"/>
      <sheetName val="VIII - Capital Charges"/>
      <sheetName val="IX - Work Cap"/>
      <sheetName val="X - Fixed Assets"/>
      <sheetName val="XI - Workforce"/>
      <sheetName val="XII - WACC"/>
      <sheetName val="XIII - Summary"/>
      <sheetName val="XIV - DR Check"/>
      <sheetName val="B2 - Trademark RoyRates"/>
      <sheetName val="VI-2 Roy Rates"/>
      <sheetName val="Egret Balance Sheet (USD)"/>
      <sheetName val="Tech Charge"/>
      <sheetName val="Cust Attr Scrd"/>
      <sheetName val="Reps Attr Scrd"/>
      <sheetName val="Future Tech_Other"/>
      <sheetName val="Cost Strctures&gt;&gt;&gt;"/>
      <sheetName val="FTech_Cost Structure"/>
      <sheetName val="&lt;&lt;&lt;Cost Structures"/>
      <sheetName val="&gt;&gt;&gt; Financials Stat"/>
      <sheetName val="EGRET Schedules"/>
      <sheetName val="BILAPO01"/>
      <sheetName val="B - Revenue Analysis"/>
      <sheetName val="C-1 Dev Tech"/>
      <sheetName val="C-2 Tech RoyRates"/>
      <sheetName val="D-1 Cust Relat"/>
      <sheetName val="D-1 Cust Relat(cont)"/>
      <sheetName val="D-2 Cust Costs"/>
      <sheetName val="E - Capital Charges"/>
      <sheetName val="F-1 Trade Names"/>
      <sheetName val="F-2 Trademark RoyRates"/>
      <sheetName val="G-1 Non Summary"/>
      <sheetName val="G-2 Non Damage "/>
      <sheetName val="G-3 Non Total Damage"/>
      <sheetName val="G-4 Non Scorecard"/>
      <sheetName val="H - Work Cap"/>
      <sheetName val="I - Fixed Assets"/>
      <sheetName val="J - Workforce"/>
      <sheetName val="K - Tax Amort"/>
      <sheetName val="L - WACC"/>
      <sheetName val="M - Summary"/>
      <sheetName val="N - DR Check"/>
      <sheetName val="Summ IS - NEW"/>
      <sheetName val="Financial position (Group)"/>
      <sheetName val="3 Statements"/>
      <sheetName val="Other Operating Expenses"/>
      <sheetName val="THRUSH EAGLE Dashboard"/>
      <sheetName val="Model Comp"/>
      <sheetName val="Model Comp 2"/>
      <sheetName val="EPS Rec"/>
      <sheetName val="EPS Return on Capital"/>
      <sheetName val="Compensation and Expenses"/>
      <sheetName val="PHOEBE Trans Dashboard"/>
      <sheetName val="Consequences"/>
      <sheetName val="Revenue Rec"/>
      <sheetName val="Book Model Comp"/>
      <sheetName val="Model Comparison"/>
      <sheetName val="PHOEBE Transaction Assump"/>
      <sheetName val="Combined Yearly Spreads"/>
      <sheetName val="Combined Quarterly Spreads"/>
      <sheetName val="PHOEBE Synergies"/>
      <sheetName val="THRUSH Synergies"/>
      <sheetName val="THRUSH W EGRET Spreads"/>
      <sheetName val="Thrush Base Case"/>
      <sheetName val="EGRET Pro Forma Balance Sheet"/>
      <sheetName val="Egret Balance Sheet "/>
      <sheetName val="EGRET Income Statement"/>
      <sheetName val="Proposed Transaction Valuation"/>
      <sheetName val="OutPut Income Statement"/>
      <sheetName val="PHOEBE Valuation"/>
      <sheetName val="Repurchase Synsitivity"/>
      <sheetName val="Share Repurchase Analysis"/>
      <sheetName val="Operating Segments"/>
      <sheetName val="PHOEBE Valuation summary"/>
      <sheetName val="THRUSH Calendarized Spreads"/>
      <sheetName val="PHOEBE Summary Segment Revenue"/>
      <sheetName val="HSBC and CITI"/>
      <sheetName val="PHOEBE Income Statement Output"/>
      <sheetName val="PHOEBE Segment income summary"/>
      <sheetName val="PHOEBE Quarterly"/>
      <sheetName val="PHOEBE DCF"/>
      <sheetName val="PHEOBE Calendarized"/>
      <sheetName val="PHOEBE Spreads"/>
      <sheetName val="IP Graphs"/>
      <sheetName val="IP Summary BS"/>
      <sheetName val="PHOEBE Current Valuation"/>
      <sheetName val="Phoebe Income Statement"/>
      <sheetName val="Cash Management"/>
      <sheetName val="US Payments"/>
      <sheetName val="CLS"/>
      <sheetName val="GPP"/>
      <sheetName val="HSBC and Citi Rev"/>
      <sheetName val="GPP wo Bank"/>
      <sheetName val="Securities"/>
      <sheetName val="BBP"/>
      <sheetName val="Cash Tech"/>
      <sheetName val="Corp."/>
      <sheetName val="CashTech Savings"/>
      <sheetName val="PHOEBE Calc"/>
      <sheetName val="Eagle Pre Merger Spreads"/>
      <sheetName val="&lt;Merger Spreads - Spreads Back&gt;"/>
      <sheetName val="RM - Eagle"/>
      <sheetName val="EFT - Eagle"/>
      <sheetName val="GO - Eagle"/>
      <sheetName val="Corp - Eagle"/>
      <sheetName val="EAGLE Spreads"/>
      <sheetName val="EAGLE Spreads Calendarized"/>
      <sheetName val="Eagle Control"/>
      <sheetName val="Side by Side Comparison"/>
      <sheetName val="PHOEBE DashBoard pdf"/>
      <sheetName val="PHOEBE DashBoard"/>
      <sheetName val="EAGLE Break Up"/>
      <sheetName val="EAGLE Normalized"/>
      <sheetName val="THRUSH EAGLE Com EBITDA"/>
      <sheetName val="USDA Amort"/>
      <sheetName val="WACC - GER"/>
      <sheetName val="Comp Anal."/>
      <sheetName val="Mults."/>
      <sheetName val="Summ1"/>
      <sheetName val="CD-US"/>
      <sheetName val="FGI Proforma B.S."/>
      <sheetName val="FGI B.S."/>
      <sheetName val="FGI Inc. St."/>
      <sheetName val="B.S. Ratios"/>
      <sheetName val="Summary Capitalization"/>
      <sheetName val="Capitalization Detail (Pre)"/>
      <sheetName val="Capitalization Detail (Post)"/>
      <sheetName val="Conversion of A to A-3"/>
      <sheetName val="Series B Financing Terms"/>
      <sheetName val="Pro Forma -&gt;"/>
      <sheetName val="PF_Assumptions"/>
      <sheetName val="Trading Analysis"/>
      <sheetName val="Exchange Analysis"/>
      <sheetName val="Acc  Dilution"/>
      <sheetName val="PF - IS"/>
      <sheetName val="PF - OpBS"/>
      <sheetName val="PF - BSCF"/>
      <sheetName val="PF - Debt"/>
      <sheetName val="NAVTEQ Standalone -&gt;"/>
      <sheetName val="Key Drivers"/>
      <sheetName val="Pres"/>
      <sheetName val="BS New MIP"/>
      <sheetName val="IncrInvest"/>
      <sheetName val="DMO"/>
      <sheetName val="traffic.com Standalone -&gt;"/>
      <sheetName val="Switches"/>
      <sheetName val="Consolidated IS"/>
      <sheetName val="Consolidated IS (2)"/>
      <sheetName val="Consolidated Expenses"/>
      <sheetName val="New Business Expenses"/>
      <sheetName val="Media Expenses"/>
      <sheetName val="Corporate Expenses"/>
      <sheetName val="Consolidated BS"/>
      <sheetName val="Assumptions Output"/>
      <sheetName val="PF ACC Dil Doug"/>
      <sheetName val="Beg Cash Calc"/>
      <sheetName val="Consolidated CFS_Doug"/>
      <sheetName val="Existing Business -&gt;"/>
      <sheetName val="Existing Rev"/>
      <sheetName val="Inv Model"/>
      <sheetName val="Existing_Cost of Sales_SG&amp;A"/>
      <sheetName val="Consumer Web -&gt;"/>
      <sheetName val="CW_Rev"/>
      <sheetName val="CW_Cost of Sales_SG&amp;A"/>
      <sheetName val="Consumer Mobile -&gt;"/>
      <sheetName val="CM_Rev"/>
      <sheetName val="CM_Cost of Sales_SG&amp;A"/>
      <sheetName val="Consumer JC -&gt;"/>
      <sheetName val="CJC_Rev"/>
      <sheetName val="CJC_Cost of Sales_SG&amp;A"/>
      <sheetName val="B2B -&gt;"/>
      <sheetName val="B2B_Rev"/>
      <sheetName val="B2B_Cost of Sales_SG&amp;A"/>
      <sheetName val="Capex &amp; D&amp;A -&gt;"/>
      <sheetName val="Tollbooth_DCF"/>
      <sheetName val="New Synergies"/>
      <sheetName val="Scenario Analysis"/>
      <sheetName val="Total Value"/>
      <sheetName val="R&amp;D Expenditure Analysis"/>
      <sheetName val="Acq Pricing Matrix"/>
      <sheetName val="Old Synergies"/>
      <sheetName val="Forecast Model Carryover -&gt;"/>
      <sheetName val="Traffic data services"/>
      <sheetName val="511"/>
      <sheetName val="Govt Rev &amp; Depre"/>
      <sheetName val="Outputs -&gt;"/>
      <sheetName val="IS_Output"/>
      <sheetName val="Cap 7-26-06  "/>
      <sheetName val="FD Share Calc"/>
      <sheetName val="options_outstanding_report_2006"/>
      <sheetName val="Warrants To Also Include"/>
      <sheetName val="Acc_(Dil)"/>
      <sheetName val="PF Shares"/>
      <sheetName val="Stmt of Income"/>
      <sheetName val="Stmt of Cash Flows"/>
      <sheetName val="Note 4- Seg Info"/>
      <sheetName val="Note 4A-Seg Info-Reconcil"/>
      <sheetName val="Real Estate Inventories"/>
      <sheetName val="Capitalized Interest"/>
      <sheetName val="Earnings Per Share"/>
      <sheetName val="Goodwill &amp; Other"/>
      <sheetName val="Reconciliation Inc Bef Extra"/>
      <sheetName val="ConsBalSht Curr Mth"/>
      <sheetName val="ConsBalSht Prior YE"/>
      <sheetName val="Ops and EquityCurQ"/>
      <sheetName val="Ops and EquityPriorYQ"/>
      <sheetName val="Stmt of Ops ytd"/>
      <sheetName val="Stmt of Ops Prior YTD"/>
      <sheetName val="ConsCash Flows ytd"/>
      <sheetName val="ConsCash Flows prior year"/>
      <sheetName val="Homebuilding Single&amp;Multi"/>
      <sheetName val="Mid-rise and High-rise"/>
      <sheetName val="CF MD&amp;A"/>
      <sheetName val="Market Risk"/>
      <sheetName val="Work Cap"/>
      <sheetName val="Contributory Asset Charges"/>
      <sheetName val="Dev Tech_Prod(Case &amp; Custody)"/>
      <sheetName val="DevlpProd A(Case &amp; Custody)_TAB"/>
      <sheetName val="Dev Tech_Prod A(Maint)"/>
      <sheetName val="Dev Tech_ProdA(Maint)_TAB"/>
      <sheetName val="Dev Tech_Prod A(Services)"/>
      <sheetName val="Dev Tech_ProdA(Services)_TAB"/>
      <sheetName val="Dev Tech_Prod B(License)"/>
      <sheetName val="Dev Tech_Prod B(TAB) "/>
      <sheetName val="Dev Tech_Prod B(Maint)"/>
      <sheetName val="Dev Tech_ProdB(Maint)_TAB"/>
      <sheetName val="Dev Tech_Prod B (Services)"/>
      <sheetName val="Dev Tech_Prod B(Services)_TAB"/>
      <sheetName val="Curr Technology_1"/>
      <sheetName val="Cust_Relationships"/>
      <sheetName val="Cust_Relationships_TAB"/>
      <sheetName val="Workforce_TAB"/>
      <sheetName val="DR_check"/>
      <sheetName val="Tech Roadmap"/>
      <sheetName val="Cost Structures&gt;&gt;&gt;"/>
      <sheetName val="Prod A_Devtech_Cost Struct"/>
      <sheetName val="Prod B_Devtech_Cost_Struct"/>
      <sheetName val="Backlog Cost Structure"/>
      <sheetName val="Other Models====&gt;"/>
      <sheetName val="CNT-Summary"/>
      <sheetName val="CNT-Damages (RM)"/>
      <sheetName val="CNT-(RM) SCRD"/>
      <sheetName val="IPRD1_Cost Structure"/>
      <sheetName val="IPRD2_Cost Structure"/>
      <sheetName val="IPR&amp;D_#1"/>
      <sheetName val="IPR&amp;D #1_TAB"/>
      <sheetName val="IPR&amp;D_#2"/>
      <sheetName val="IPR&amp;D #2_TAB"/>
      <sheetName val="Order_Backlog"/>
      <sheetName val="Order_Backlog_TAB"/>
      <sheetName val="Questions for Horizon"/>
      <sheetName val="III-1 CON Excess Earnings "/>
      <sheetName val="III-2 CON Costs"/>
      <sheetName val="III-3 - Cap Asset Charges"/>
      <sheetName val="III-4 CON Tax amort"/>
      <sheetName val="IV - Work Cap"/>
      <sheetName val="VI - WACC"/>
      <sheetName val="VII-Workforce"/>
      <sheetName val="VIII-1 Tradmrk Val"/>
      <sheetName val="VIII-2 - Tradmrk Scorecard"/>
      <sheetName val="VIII-3 Trademark RoyRates"/>
      <sheetName val="IX - Summary"/>
      <sheetName val="X - DR_check"/>
      <sheetName val="X - new_cust_Other"/>
      <sheetName val="gw_new_cust_Cost Structure"/>
      <sheetName val="IS Common Size"/>
      <sheetName val="IS Growth"/>
      <sheetName val="BS Common Size"/>
      <sheetName val="BS Growth"/>
      <sheetName val="Questions for NRC"/>
      <sheetName val="III-1 Cust Inc "/>
      <sheetName val="III-1  Cust Inc (Cont)"/>
      <sheetName val="III-2 Cust Costs"/>
      <sheetName val="III-4 Cust Tax amort"/>
      <sheetName val="V-Fixed Assets"/>
      <sheetName val="VI-1 Survey Summary"/>
      <sheetName val="VI-2 Senior Health Profiles"/>
      <sheetName val="VI-3 Good Health Profiles"/>
      <sheetName val="VI-4 Survey Tax amort"/>
      <sheetName val="VIII - Workforce"/>
      <sheetName val="Workforce Tax Amort"/>
      <sheetName val="new_cust_Other"/>
      <sheetName val="Income St."/>
      <sheetName val="Growth"/>
      <sheetName val="D Adv"/>
      <sheetName val="D Adv (Cont)"/>
      <sheetName val="E Cust Rel"/>
      <sheetName val="E Cust Rel (Cont)"/>
      <sheetName val="F-1 Mastheads"/>
      <sheetName val="F-2 Roy Rates"/>
      <sheetName val="G - Capital Charges"/>
      <sheetName val="K - WACC"/>
      <sheetName val="L - Summary"/>
      <sheetName val="M - DR_check"/>
      <sheetName val="Consol_IS"/>
      <sheetName val="Customer Costs"/>
      <sheetName val="A-1 - Assumptions &amp; CONLUSIONS"/>
      <sheetName val="A-2 Summary Values"/>
      <sheetName val="A-3 Summary ADVERTISING - OTHER"/>
      <sheetName val="A-4 Summary SUBSCRIBER - OTHER"/>
      <sheetName val="A-5 Summ Masthead Values-OTHER"/>
      <sheetName val="B-1 Rev Analysis - CHICAGO"/>
      <sheetName val="B-2 Adv - CHICAGO (EE)"/>
      <sheetName val="B-2 Adv - CHICAGO EE (Cont)"/>
      <sheetName val="B-3 Adv Tax - Chicago Amort"/>
      <sheetName val="B-4 Sub - CHICAGO"/>
      <sheetName val="B-4 - CHICAGO (Cont)"/>
      <sheetName val="C-1 Rev Analysis - IA"/>
      <sheetName val="C-2 Adv - IA (EE)"/>
      <sheetName val="C-2 Adv - IA EE (Cont)"/>
      <sheetName val="C-4 Sub - IA"/>
      <sheetName val="C-4 - IA (Cont)"/>
      <sheetName val="D-1 Rev Analysis - HON"/>
      <sheetName val="D-2 Adv -  HON (EE) (2)"/>
      <sheetName val="D-2 Adv - HON EE (Cont)"/>
      <sheetName val="D-4 Sub - HON"/>
      <sheetName val="D-4 - HON (Cont)"/>
      <sheetName val="E-1 Rev Analysis - N MO"/>
      <sheetName val="E-2 Adv -  N MO (EE)"/>
      <sheetName val="E-2 Adv - N MO EE (CONT)"/>
      <sheetName val="E-4 Sub - N MO"/>
      <sheetName val="E-4 - N MO (Cont)"/>
      <sheetName val="F-1 Rev Analysis - S IL"/>
      <sheetName val="F-2 Adv - S IL (EE)"/>
      <sheetName val="F-2 Adv - S IL EE (CONT)"/>
      <sheetName val="F-4 Sub - S IL"/>
      <sheetName val="F-4 - S IL (Cont)"/>
      <sheetName val="G-1 Rev Analysis - WITCHITA"/>
      <sheetName val="G-2 Adv - WICHITA (EE)"/>
      <sheetName val="G-2 Adv - WICHITA EE (CONT)"/>
      <sheetName val="G-4 Sub - WICHITA(2)"/>
      <sheetName val="G-4 - WICHITA (Cont) (2)"/>
      <sheetName val="H-1 Capital Charges"/>
      <sheetName val="H-2 Work Cap"/>
      <sheetName val="H-3 Fixed Assets"/>
      <sheetName val="H-4 Workforce FT"/>
      <sheetName val="H-5 Workforce PT"/>
      <sheetName val="I - WACC"/>
      <sheetName val="I-2 DR Check"/>
      <sheetName val="J-1 Masthead Value-CHICAGO"/>
      <sheetName val="J-2 Masthead Value-Other"/>
      <sheetName val="J-4 Roy Rates"/>
      <sheetName val="K- Summary"/>
      <sheetName val="Cost Struct"/>
      <sheetName val="Inc. Statement"/>
      <sheetName val="Tax Amort - No Exhibits&gt;&gt;&gt;"/>
      <sheetName val="CHICAGO_subs Tax Amort  (3)"/>
      <sheetName val="Adv Tax - IA Amort"/>
      <sheetName val="D-3 Adv Tax - HON Amort"/>
      <sheetName val="E-3 Adv Tax - N MO Amort"/>
      <sheetName val="IA_subs Tax Amort "/>
      <sheetName val="F-3 Adv Tax - S IL Amort"/>
      <sheetName val="G-3 Adv Tax - WICHITA Amort"/>
      <sheetName val="HON_subs Tax Amort"/>
      <sheetName val="N MO_subs Tax Amort"/>
      <sheetName val="S IL_subs Tax Amort"/>
      <sheetName val="WICHITA_subs Tax Amort"/>
      <sheetName val="Masthead_Tax amort"/>
      <sheetName val="&lt;&lt;&lt;&lt;Tax Amort - No Exhibits"/>
      <sheetName val="Rental Rates Analysis"/>
      <sheetName val="Revenue &amp; EBITDA Info. &gt;&gt;&gt;&gt;"/>
      <sheetName val="Clusters"/>
      <sheetName val="Other Locations"/>
      <sheetName val="Rev &amp; EBITDA"/>
      <sheetName val="Clusters used in analysis"/>
      <sheetName val="Other&gt;&gt;&gt;&gt;"/>
      <sheetName val="Summary_costs"/>
      <sheetName val="J-3 Masthead Scorecard"/>
      <sheetName val="A_1 _ Assumptions _ CONLUSIONS"/>
      <sheetName val="시산표"/>
      <sheetName val="Open_Items"/>
      <sheetName val="G-1 (NCmpte) Summary"/>
      <sheetName val="G-2"/>
      <sheetName val="G-3"/>
      <sheetName val="G-4 (Scrcard)"/>
      <sheetName val="H - Capital Charges"/>
      <sheetName val="I - Work Cap"/>
      <sheetName val="J - Fixed Assets"/>
      <sheetName val="K-Workforce"/>
      <sheetName val=" L - WACC"/>
      <sheetName val="M  Summary"/>
      <sheetName val="N - DR_check"/>
      <sheetName val="Income Statement 4_30_2006"/>
      <sheetName val="Balance Sheet 4_30_2006"/>
      <sheetName val="Future_Gwill page"/>
      <sheetName val="XI-1 Bal Sheet"/>
      <sheetName val="N- Defer Rev Anlysis"/>
      <sheetName val="Check_Sum"/>
      <sheetName val="ideas"/>
      <sheetName val="Hist Rat"/>
      <sheetName val="Summary (A)"/>
      <sheetName val="DCF (B-1)"/>
      <sheetName val="WACC (B-2)"/>
      <sheetName val="Web Comps (B-3)"/>
      <sheetName val="Web Approach (C-1)"/>
      <sheetName val="Recnt Trans (D)"/>
      <sheetName val="Inc. Stmt Scen 1(E-1,E-2)"/>
      <sheetName val="Fixed Assets (E-3)"/>
      <sheetName val="Venture Cap (F)"/>
      <sheetName val="Control (G)"/>
      <sheetName val="Cap. Struct."/>
      <sheetName val="Capital Charge Macro"/>
      <sheetName val="FMV Macro"/>
      <sheetName val="PVAMORT Macro"/>
      <sheetName val="Iteration Macros"/>
      <sheetName val="Print Macros"/>
      <sheetName val="Jump Macros"/>
      <sheetName val="Pricing Analysis"/>
      <sheetName val="Adjusted Forecasts"/>
      <sheetName val="Calendar Year Spreads"/>
      <sheetName val="EGRET Discounted Cash Flow"/>
      <sheetName val="Txn Consequences"/>
      <sheetName val="Txn Valuation Summary"/>
      <sheetName val="Fiscal Year Spreads"/>
      <sheetName val="Pricing Discussions"/>
      <sheetName val="Cash on Cash Return"/>
      <sheetName val="Economic Value Added"/>
      <sheetName val="Accretion-Dilution Analysis"/>
      <sheetName val="TSAI Income Statement (USD)"/>
      <sheetName val="TSAI Balance Sheet (USD)"/>
      <sheetName val="TSAI Cash Flows (USD)"/>
      <sheetName val="Egret Cash Flows (USD)"/>
      <sheetName val="2005 Inc Stmt Adjustments"/>
      <sheetName val="Egret Income Statement 2 (USD)"/>
      <sheetName val="Egret Income Statement (USD)"/>
      <sheetName val="Egret Monthly Income (Euros)"/>
      <sheetName val="Egret Income Statement (Euros)"/>
      <sheetName val="Balance Sheet (Euros)"/>
      <sheetName val="Cash Flows (Euros)"/>
      <sheetName val="Acq. Transaction"/>
      <sheetName val="Monthly Comparison #'s"/>
      <sheetName val="Exhibit C-1"/>
      <sheetName val="1999 forecast"/>
      <sheetName val="Print&amp;Postage"/>
      <sheetName val="Year 1"/>
      <sheetName val="Yr 1 Staff"/>
      <sheetName val="Year 2"/>
      <sheetName val="Yr2 Staff"/>
      <sheetName val="Year 3"/>
      <sheetName val="Yr3 Staff"/>
      <sheetName val="Year 4"/>
      <sheetName val="Yr4 Staff"/>
      <sheetName val="Year 5"/>
      <sheetName val="Yr5 Staff"/>
      <sheetName val="Beneficiaries"/>
      <sheetName val="APPENDIX 1 EXHIBIT A-1"/>
      <sheetName val="UMW 1999 forecast"/>
      <sheetName val="B-2 Assumptions"/>
      <sheetName val="Remit"/>
      <sheetName val="August Timesheets"/>
      <sheetName val="September Timesheets"/>
      <sheetName val="September Travel Detail"/>
      <sheetName val="HWSW"/>
      <sheetName val="I - 1 Assumptions"/>
      <sheetName val="II-1 DT Rev Anlysis"/>
      <sheetName val="III-1 DT EEarnings(License)"/>
      <sheetName val="III-2 DT EE (Maint) "/>
      <sheetName val="III-3 DT EE (Services) "/>
      <sheetName val="IV-1 Cust Split"/>
      <sheetName val="IV-2 Backlog"/>
      <sheetName val="IV-3 Cust Relat"/>
      <sheetName val="IV-3 Cust Relat(cont)"/>
      <sheetName val="IV-4 Tech Charge"/>
      <sheetName val="IV-5 Cust Tax"/>
      <sheetName val="V-1 Trade names"/>
      <sheetName val="V-2 Trade name Roy Rates"/>
      <sheetName val="VI-1 CNT Summary"/>
      <sheetName val="VI-2 CNT Damage "/>
      <sheetName val="VI-3 CNT Total Damage"/>
      <sheetName val="VI-4 CNT Scorecard"/>
      <sheetName val="VII Workforce"/>
      <sheetName val="VIII Contr. Asset Charges"/>
      <sheetName val="IX Work Cap"/>
      <sheetName val="X Fixed Assets"/>
      <sheetName val="XI WACC"/>
      <sheetName val="XII Summary"/>
      <sheetName val="XIII DR_check"/>
      <sheetName val="XIV Deferred Rev"/>
      <sheetName val="XV Technology Chart"/>
      <sheetName val="II-3 DT (License) Costs "/>
      <sheetName val="DT (Maint) Costs"/>
      <sheetName val="DT (Services) Costs"/>
      <sheetName val="Backlog (Costs)"/>
      <sheetName val="Cust Relat(costs)"/>
      <sheetName val="GC Financials"/>
      <sheetName val="GC Ratios"/>
      <sheetName val="Sales Regression"/>
      <sheetName val="Exhibit B-1, B-2"/>
      <sheetName val="projinc"/>
      <sheetName val="balassump"/>
      <sheetName val="projbal"/>
      <sheetName val="-1 GPC Comparative"/>
      <sheetName val="-2 DuPont"/>
      <sheetName val="-3 BEV and P computation"/>
      <sheetName val="-4 Ratios"/>
      <sheetName val="-5 EV Multiples"/>
      <sheetName val="-6 Conclusion"/>
      <sheetName val="GC 3"/>
      <sheetName val="GC 4"/>
      <sheetName val="GC 5"/>
      <sheetName val="GC 6"/>
      <sheetName val="GC 7"/>
      <sheetName val="GC 8"/>
      <sheetName val="GC 9"/>
      <sheetName val="GC 10"/>
      <sheetName val="GC 11"/>
      <sheetName val="GC 12"/>
      <sheetName val="GC 13"/>
      <sheetName val="GC 14"/>
      <sheetName val="IV-1 Tradmrk Val"/>
      <sheetName val="IV-2 - Tradmrk Scorecard"/>
      <sheetName val="IV-3 Trademark RoyRates"/>
      <sheetName val="VIII-Workforce"/>
      <sheetName val="X-1 PMG Excess Earnings"/>
      <sheetName val="X-1 PMG Excess Earnings (Cont)"/>
      <sheetName val="X-2 PMG Costs"/>
      <sheetName val="X-3 - Cap Asset Charges"/>
      <sheetName val="X-4 PMG Tax amort"/>
      <sheetName val="X - Revenue Analysis"/>
      <sheetName val="XII-PMG Workforce"/>
      <sheetName val="IS (3)"/>
      <sheetName val="Consol BS "/>
      <sheetName val="Allo2"/>
      <sheetName val="Database2"/>
      <sheetName val="Publ. List"/>
      <sheetName val="Educators"/>
      <sheetName val="Life Curve"/>
      <sheetName val="WF Curve"/>
      <sheetName val="Cost Alloc."/>
      <sheetName val="Lic.Agree."/>
      <sheetName val="NCA"/>
      <sheetName val="Nav. Name"/>
      <sheetName val="CP1-LSP"/>
      <sheetName val="CP2-LC MP"/>
      <sheetName val="CP3-HBMS"/>
      <sheetName val="CP4-other"/>
      <sheetName val="Revenue Split"/>
      <sheetName val="Cost1-LSP"/>
      <sheetName val="Cost2-LCMP"/>
      <sheetName val="Cost3-HBMS"/>
      <sheetName val="Cost4-other"/>
      <sheetName val="COMB3"/>
      <sheetName val="Layout Aktiva"/>
      <sheetName val="Misc Assum"/>
      <sheetName val="increm pf"/>
      <sheetName val="Questions for EQ"/>
      <sheetName val="III-1 Backlog"/>
      <sheetName val="III-2 Backlog tax amort"/>
      <sheetName val="IV-1 Cust Inc "/>
      <sheetName val="IV-1  Cust Inc (Cont)"/>
      <sheetName val="IV-3 - Cap Asset Charges"/>
      <sheetName val="IV-4 Cust Tax amort"/>
      <sheetName val="VII - Software Summary"/>
      <sheetName val="VII-2 Processes and Methodology"/>
      <sheetName val="VII-3 SLMP"/>
      <sheetName val="VII-4 Bench and Assess"/>
      <sheetName val="VII-5 Resource Scheduling"/>
      <sheetName val="VII-6 Software TAB"/>
      <sheetName val="IX - Workforce"/>
      <sheetName val="Simplified Projections"/>
      <sheetName val="Detailed Projections"/>
      <sheetName val="Val Date Bal Sheet"/>
      <sheetName val="Tickmarks "/>
      <sheetName val="감가상각누계액"/>
      <sheetName val="1.외주공사"/>
      <sheetName val="유형자산명세서"/>
      <sheetName val="매출명세서"/>
      <sheetName val="매출명세서04"/>
      <sheetName val="세금계산서명세서04"/>
      <sheetName val="매출명세서 (2)"/>
      <sheetName val="매출처별"/>
      <sheetName val="유형별-ipo"/>
      <sheetName val="분석1"/>
      <sheetName val="세금계산서"/>
      <sheetName val="구분"/>
      <sheetName val="유형별-ipo (2)"/>
      <sheetName val="조회서"/>
      <sheetName val="Accomplishments"/>
      <sheetName val="Pgm Status"/>
      <sheetName val="New Pgm Schedules"/>
      <sheetName val="Cats-Dogs Schedule"/>
      <sheetName val="Waste Rate"/>
      <sheetName val="DNCs"/>
      <sheetName val="Xxxx Indirect"/>
      <sheetName val="C Profit"/>
      <sheetName val="Cash -New"/>
      <sheetName val="Top 5 Mktg"/>
      <sheetName val="MOAR-REC"/>
      <sheetName val="MOAR VAR"/>
      <sheetName val="BR_UB"/>
      <sheetName val="Invoices-Unbilled"/>
      <sheetName val="Bill Fcst"/>
      <sheetName val="Orders AllAO's"/>
      <sheetName val="New Contracts"/>
      <sheetName val="Sales &amp; Profit Detail"/>
      <sheetName val="Sales &amp; Profit Summary"/>
      <sheetName val="Sales &amp; Profit Now Look"/>
      <sheetName val="Sales&amp;Profit Fcst 7-9-99 Rates"/>
      <sheetName val="C-T-D Sales &amp; CP 6-99"/>
      <sheetName val="Cash by Pgm"/>
      <sheetName val="Profit Letter Calc"/>
      <sheetName val="SummaryIS"/>
      <sheetName val="CombFin"/>
      <sheetName val="Target IS - From Company"/>
      <sheetName val="FOR BOOK&gt;&gt;&gt;"/>
      <sheetName val="East"/>
      <sheetName val="Valuation Chart"/>
      <sheetName val="DCF (License Renewal)"/>
      <sheetName val="DCF (NO License Renewal)"/>
      <sheetName val="NOL"/>
      <sheetName val="West"/>
      <sheetName val="Contribution Analysis Charts"/>
      <sheetName val="Grow&amp;Mar"/>
      <sheetName val="RelVal"/>
      <sheetName val="Ac-Dil"/>
      <sheetName val="Has - Gets"/>
      <sheetName val="Returns (Sub Debt)"/>
      <sheetName val="PF_BS"/>
      <sheetName val="Target_IS_-_From_Company"/>
      <sheetName val="FOR_BOOK&gt;&gt;&gt;"/>
      <sheetName val="Valuation_Chart"/>
      <sheetName val="DCF_(License_Renewal)"/>
      <sheetName val="DCF_(NO_License_Renewal)"/>
      <sheetName val="Contribution_Analysis_Charts"/>
      <sheetName val="Has_-_Gets"/>
      <sheetName val="Not_Used_--&gt;"/>
      <sheetName val="Returns_(Sub_Debt)"/>
      <sheetName val="ACCOUNTING_FINANCE"/>
      <sheetName val="Minority_Recap_Case"/>
      <sheetName val="CONSTRUCTION"/>
      <sheetName val="CORP_OH"/>
      <sheetName val="Corp_OH_West"/>
      <sheetName val="Corp_OH_East"/>
      <sheetName val="CUST_SVC"/>
      <sheetName val="Status_Quo_Operating_Model"/>
      <sheetName val="EQUIP_MFG_MAINT"/>
      <sheetName val="FACILITIES_SVC"/>
      <sheetName val="Control_Sheet"/>
      <sheetName val="HUMAN_RESOURCES"/>
      <sheetName val="INFO_TECH"/>
      <sheetName val="OPERATIONS_SUPP"/>
      <sheetName val="School_Admin"/>
      <sheetName val="7__DP_Depreciation_Build"/>
      <sheetName val="Studio_Des&amp;Const"/>
      <sheetName val="Template2"/>
      <sheetName val="PF_BS1"/>
      <sheetName val="Target_IS_-_From_Company1"/>
      <sheetName val="FOR_BOOK&gt;&gt;&gt;1"/>
      <sheetName val="Valuation_Chart1"/>
      <sheetName val="DCF_(License_Renewal)1"/>
      <sheetName val="DCF_(NO_License_Renewal)1"/>
      <sheetName val="Contribution_Analysis_Charts1"/>
      <sheetName val="Has_-_Gets1"/>
      <sheetName val="Not_Used_--&gt;1"/>
      <sheetName val="Returns_(Sub_Debt)1"/>
      <sheetName val="ICFORMAT"/>
      <sheetName val="MfgPresent"/>
      <sheetName val="XL8GALRY"/>
      <sheetName val="Herramientas para análisis-VBA"/>
      <sheetName val="Listavba"/>
      <sheetName val="#¡REF"/>
      <sheetName val="Barras rústico"/>
      <sheetName val="Logarítmico"/>
      <sheetName val="Columnas y áreas"/>
      <sheetName val="Líneas en dos ejes"/>
      <sheetName val="Líneas y columnas 2"/>
      <sheetName val="Líneas y columnas 1"/>
      <sheetName val="Líneas suavizadas"/>
      <sheetName val="Conos"/>
      <sheetName val="Áreas 3D en color"/>
      <sheetName val="Tubos"/>
      <sheetName val="Circular llamativo"/>
      <sheetName val="Apilado en colores"/>
      <sheetName val="Columnas en profundidad"/>
      <sheetName val="Circular azul"/>
      <sheetName val="Barras flotantes"/>
      <sheetName val="Líneas coloridas"/>
      <sheetName val="Columnas en gris"/>
      <sheetName val="Áreas en gris, cronológico"/>
      <sheetName val="Áreas en gris"/>
      <sheetName val="Circular en gris"/>
      <sheetName val="Mai 2003"/>
      <sheetName val="Avril 2003"/>
      <sheetName val="Mars 2003"/>
      <sheetName val="Février 2003"/>
      <sheetName val="Janvier 2003"/>
      <sheetName val="Décembre 2002"/>
      <sheetName val="Novembre 2002"/>
      <sheetName val="Octobre 2002"/>
      <sheetName val="septembre 2002"/>
      <sheetName val="Aout 2002"/>
      <sheetName val="Juillet 2002"/>
      <sheetName val="Juin 2002"/>
      <sheetName val="Mai 2002"/>
      <sheetName val="Avril 2002"/>
      <sheetName val="Mars 2002"/>
      <sheetName val="Février 2002"/>
      <sheetName val="Janvier 2002"/>
      <sheetName val="Décembre 2001"/>
      <sheetName val="Novembre 2001"/>
      <sheetName val="Octobre 2001"/>
      <sheetName val="septembre 2001"/>
      <sheetName val="Aout"/>
      <sheetName val="Juillet"/>
      <sheetName val="Juin"/>
      <sheetName val="Mai"/>
      <sheetName val="Avril"/>
      <sheetName val="Mars"/>
      <sheetName val="février"/>
      <sheetName val="Janvier"/>
      <sheetName val="Décembre"/>
      <sheetName val="Novembre"/>
      <sheetName val="Octobre"/>
      <sheetName val="1838ALPH"/>
      <sheetName val="1838CUST"/>
      <sheetName val="1838SALE"/>
      <sheetName val="1838UNSO"/>
      <sheetName val="1838SS"/>
      <sheetName val="1838PAY3"/>
      <sheetName val="Source --&gt;"/>
      <sheetName val="2014-2015 BBR"/>
      <sheetName val="2013 BBR"/>
      <sheetName val="BBR-2015"/>
      <sheetName val="ACV-2015"/>
      <sheetName val="MRB"/>
      <sheetName val="04"/>
      <sheetName val="09"/>
      <sheetName val="DIV Y"/>
      <sheetName val="EquityTemplate"/>
      <sheetName val="Q299"/>
      <sheetName val="GE3"/>
      <sheetName val="GE 2"/>
      <sheetName val="SSFCF"/>
      <sheetName val="Detailed --&gt;"/>
      <sheetName val="IS - Detailed"/>
      <sheetName val="Operating Metrics - Detailed"/>
      <sheetName val="Capex Build"/>
      <sheetName val="RMR &amp; IS Backup --&gt;"/>
      <sheetName val="Backup_RMR"/>
      <sheetName val="Backup_Source of Income"/>
      <sheetName val="Backup_New Sales Expense"/>
      <sheetName val="Backup_Marketing Expense"/>
      <sheetName val="Backup_New Installation Expense"/>
      <sheetName val="Backup_Monthly Service Expense"/>
      <sheetName val="Backup_Emergency Dispatch Exp"/>
      <sheetName val="Backup_G&amp;A Expense"/>
      <sheetName val="Backup_Corporate Allocation"/>
      <sheetName val="Backup_Corporate Exec"/>
      <sheetName val="Backup_Telephone"/>
      <sheetName val="Backup_Auto"/>
      <sheetName val="Backup_Travel"/>
      <sheetName val="Backup_Misc."/>
      <sheetName val="Personnel --&gt;"/>
      <sheetName val="Personnel - Annual"/>
      <sheetName val="Personnel - Monthly (Employee)"/>
      <sheetName val="Personnel - Monthly (Dept)"/>
      <sheetName val="Personnel - Sales"/>
      <sheetName val="Personnel - Marketing"/>
      <sheetName val="Personnel - Hourly"/>
      <sheetName val="Personnel - Service +Install"/>
      <sheetName val="Personnel - Client Service"/>
      <sheetName val="2017 Install Log --&gt;"/>
      <sheetName val="Install Log - RBGE"/>
      <sheetName val="Pivot Table - Units"/>
      <sheetName val="Pivot Table - ARPU"/>
      <sheetName val="Pivot Table - BDC"/>
      <sheetName val="Tax Rates --&gt;"/>
      <sheetName val="17 State Unemployment Rate"/>
      <sheetName val="Outputs --&gt;"/>
      <sheetName val="Projection Model (High Level)"/>
      <sheetName val="Bridge - Trxn Model"/>
      <sheetName val="Bridge - Company (RJ) Model"/>
      <sheetName val="Board Financial Graphs"/>
      <sheetName val="Q4'17 Board Tables"/>
      <sheetName val="2017 Board Tables"/>
      <sheetName val="2018 Board Tables"/>
      <sheetName val="Operating Metrics Variance"/>
      <sheetName val="Equipment Cost Detail"/>
      <sheetName val="Sales Output"/>
      <sheetName val="Output Reference Slides --&gt;"/>
      <sheetName val="IS Summary 2017 RJ (MonthlyFin)"/>
      <sheetName val="IS Summary 2018 RJ"/>
      <sheetName val="Pivot (Variance)"/>
      <sheetName val="Mgmt Tabs --&gt;"/>
      <sheetName val="DM Analysis"/>
      <sheetName val="NCV Pivot"/>
      <sheetName val="exec sum (ncv) (3)"/>
      <sheetName val="INTERIM"/>
      <sheetName val="GBD"/>
      <sheetName val="statistic"/>
      <sheetName val="KKR Inputs"/>
      <sheetName val="Mezz IRRs"/>
      <sheetName val="DCF 3"/>
      <sheetName val="Pitch Output"/>
      <sheetName val="Fin Sum Output"/>
      <sheetName val="Mezz IRRs 6 monthly interests"/>
      <sheetName val="BS Jun 30 Jul 24 Jul 31 v11.19"/>
      <sheetName val="WF PL July v10.27 &amp; 11.19"/>
      <sheetName val="WF Cash Flow July"/>
      <sheetName val="WF BS Final JUL v10.27"/>
      <sheetName val="BS Appendix"/>
      <sheetName val="Funds Flow Purchase Rpt v10.15"/>
      <sheetName val="July GL Cash BMO"/>
      <sheetName val="July GL Undeposited Funds "/>
      <sheetName val="Summary AR OldCo &amp; NewCo"/>
      <sheetName val="July GL AR USA"/>
      <sheetName val="July GL AR Exports"/>
      <sheetName val="July GL Prepaids"/>
      <sheetName val="July GL Kegs Warehoused"/>
      <sheetName val="July GL Kegs USA PPE"/>
      <sheetName val="Jul24 15 MasterKeg Recon11.18"/>
      <sheetName val="July GL Export Keg PPE"/>
      <sheetName val="July GL Acc Depr Kegs USA"/>
      <sheetName val="July GL Acc Depr Export Kegs"/>
      <sheetName val="July GL Def LN Fees"/>
      <sheetName val="July GL AP"/>
      <sheetName val="July GL FitzMark"/>
      <sheetName val="July GL Accr Liab"/>
      <sheetName val="July GL Keg Deposits"/>
      <sheetName val="July GL BMO Loan #6"/>
      <sheetName val="July GL BMO LN #7"/>
      <sheetName val="July GL WF LN"/>
      <sheetName val="QB PL 7.31.15 MTD YTD v11.18"/>
      <sheetName val="QB BS 7.31.15 v11.19"/>
      <sheetName val="NOV BOD FS"/>
      <sheetName val="NOV BOD FS CF"/>
      <sheetName val="Kegs USA Cash Aug Sep Oct"/>
      <sheetName val="Cash Flow Worksheet v11.19.15"/>
      <sheetName val="Final Mgmt PLs v11.19"/>
      <sheetName val="Final Mgmt BS v11.19"/>
      <sheetName val="BS 7.31.15"/>
      <sheetName val="BS 9.30.15"/>
      <sheetName val="BS 10.31.15"/>
      <sheetName val="P&amp;L QB P&amp;L Format"/>
      <sheetName val="P&amp;L WrkSheet Jul - Oct 15"/>
      <sheetName val="Stockholder's Equity v6.13.07"/>
      <sheetName val="Cash Flow Worksheet v6.13.07"/>
      <sheetName val="Detail of PPE"/>
      <sheetName val="2) Property Rollforward from DT"/>
      <sheetName val="CF NonCash Reconciliation"/>
      <sheetName val="NonCash FY07 AP Accrl"/>
      <sheetName val="NonCash FY06 AP Accrl"/>
      <sheetName val="(1) Lead"/>
      <sheetName val="2) Property Rollforward"/>
      <sheetName val="3) Beg. Bal. Testing"/>
      <sheetName val="4) Additions"/>
      <sheetName val="5) Disposals"/>
      <sheetName val="6) Depreciation"/>
      <sheetName val="7) LHI"/>
      <sheetName val="8) AUC and SAP"/>
      <sheetName val="(9) ACL for AUC"/>
      <sheetName val="10) Novato"/>
      <sheetName val="11) Software NBV"/>
      <sheetName val="12) SAP cutoff"/>
      <sheetName val="Summary for Re-Plan (2)"/>
      <sheetName val="Summary for Re-Plan"/>
      <sheetName val="Contract Cost Summary"/>
      <sheetName val="Splits"/>
      <sheetName val="SUPER COMBO SUMMARY  PSV (FY08)"/>
      <sheetName val="Summary by EAC Elements (4)"/>
      <sheetName val="FY Input"/>
      <sheetName val="SUPER COMBO SUMMARY  PSV (F (2)"/>
      <sheetName val="SUPER COMBO SUMMARY  PSV"/>
      <sheetName val="Combined Summary By Qrtr PSV"/>
      <sheetName val="FY07&gt;-09 Rates"/>
      <sheetName val="Summary__Qtrs"/>
      <sheetName val="Rev_Model__Qtrs"/>
      <sheetName val="Dev_summary99"/>
      <sheetName val="Developer_rev_99"/>
      <sheetName val="_Ad_Sales__exp"/>
      <sheetName val="Corp_Sales"/>
      <sheetName val="_mkt_exp"/>
      <sheetName val="ITK_marketing"/>
      <sheetName val="Cust_service_"/>
      <sheetName val="Content_Shared_"/>
      <sheetName val="Developer_Content"/>
      <sheetName val="Enterprise_Content"/>
      <sheetName val="Content_Product_Develop"/>
      <sheetName val="ITK_content"/>
      <sheetName val="Executive_exp"/>
      <sheetName val="Bus_Dev"/>
      <sheetName val="corp__exp"/>
      <sheetName val="Project List"/>
      <sheetName val="Model&gt;&gt;&gt;"/>
      <sheetName val="US Bancorp Cap Lease"/>
      <sheetName val="GE Cap Lease"/>
      <sheetName val="Cap Lease Amort Summary"/>
      <sheetName val="Consolidated IRB Amort Schedule"/>
      <sheetName val="Fixed Asset Schedule"/>
      <sheetName val="SciTech OLV Cap Leases"/>
      <sheetName val="Synergies Calc"/>
      <sheetName val="PF IS Synergies"/>
      <sheetName val="Projected BB Summary (MCW_REVI)"/>
      <sheetName val="Fixed Asset Schedule (MCW_REVI)"/>
      <sheetName val="Vaupell Hist &amp; Consol Proj BS"/>
      <sheetName val="Projected BB Summary"/>
      <sheetName val="Summary Full"/>
      <sheetName val="Company Inputs&gt;&gt;&gt;"/>
      <sheetName val="Vaupell IS"/>
      <sheetName val="Vaupell Projections"/>
      <sheetName val="Vaupell WC Trends"/>
      <sheetName val="SciTech IS"/>
      <sheetName val="SciTech AddBacks"/>
      <sheetName val="SciTech WC Trends"/>
      <sheetName val="SciTech Cap Structure"/>
      <sheetName val="Pro Forma Financials(Output)&gt;&gt;&gt;"/>
      <sheetName val="PF IS"/>
      <sheetName val="Summary Fin - Bank Book Output"/>
      <sheetName val="Lender Pres Output&gt;&gt;&gt;"/>
      <sheetName val="Vaupell IS (2)"/>
      <sheetName val="SciTech IS (2)"/>
      <sheetName val="Summary Full (2)"/>
      <sheetName val="Vaupell Hist &amp; Consol Proj  (2)"/>
      <sheetName val="Fixed Asset Schedule (2)"/>
      <sheetName val="Projected BB Summary (2)"/>
      <sheetName val="IGNORE&gt;&gt;&gt;"/>
      <sheetName val="Summary Fin - Bank Book Out (2)"/>
      <sheetName val="PF IS (2)"/>
      <sheetName val="2011 Forecast Data"/>
      <sheetName val="2010 Condensed"/>
      <sheetName val="Revenue Triangle"/>
      <sheetName val="New Hire Track"/>
      <sheetName val="IS Forecast"/>
      <sheetName val="Tax Forecast"/>
      <sheetName val="BS Forecast"/>
      <sheetName val="SCF Forecast"/>
      <sheetName val="Working Cap Forecast"/>
      <sheetName val="IS Plan"/>
      <sheetName val="Salary - Budget Summary"/>
      <sheetName val="2011 Salary Forecast summary"/>
      <sheetName val="Department"/>
      <sheetName val="Current Data"/>
      <sheetName val="v7 Budget Data"/>
      <sheetName val="Dropdowns"/>
      <sheetName val="BS Plan"/>
      <sheetName val="SCF Plan"/>
      <sheetName val="Working Cap Plan"/>
      <sheetName val="Tax Plan"/>
      <sheetName val="clean1"/>
      <sheetName val="BS Accounts"/>
      <sheetName val="BS Account List"/>
      <sheetName val="IS Accounts"/>
      <sheetName val="Is Account List"/>
      <sheetName val="2010 Data Load"/>
      <sheetName val="Mentor Pay Triangle"/>
      <sheetName val="Current Data (2)"/>
      <sheetName val="May IS"/>
      <sheetName val="Mar IS"/>
      <sheetName val="Feb IS"/>
      <sheetName val="June-July IS"/>
      <sheetName val="Apr IS"/>
      <sheetName val="Balance Sheet CFs"/>
      <sheetName val="YTD 2009 IS"/>
      <sheetName val="2008 IS"/>
      <sheetName val="2009 and2010 Budget"/>
      <sheetName val="Variance To 2008"/>
      <sheetName val="Dash Board Charts"/>
      <sheetName val="Salary Forecast Summary"/>
      <sheetName val="Academic Administration"/>
      <sheetName val="Academic Support"/>
      <sheetName val="Learner Services"/>
      <sheetName val="Enrollment"/>
      <sheetName val="LFS"/>
      <sheetName val="AdminPresident"/>
      <sheetName val="Registrar"/>
      <sheetName val="OIERP"/>
      <sheetName val="CML comments"/>
      <sheetName val="4-25 Revenue Forecast"/>
      <sheetName val="Salary vs. Plan"/>
      <sheetName val="IS Budget"/>
      <sheetName val="Sum 1"/>
      <sheetName val="Cost Reduction Detail"/>
      <sheetName val="Cost Reduction Schedule"/>
      <sheetName val="Sweep"/>
      <sheetName val="Case 1"/>
      <sheetName val="Case 2"/>
      <sheetName val="Case 3"/>
      <sheetName val="Case 4"/>
      <sheetName val="Cap options"/>
      <sheetName val="AP tie to Model"/>
      <sheetName val="&gt;&gt;&gt;Non-Model&gt;&gt;&gt;"/>
      <sheetName val="Bargin PP"/>
      <sheetName val="Pre-Petition"/>
      <sheetName val="B.S. Actual"/>
      <sheetName val="AP Total"/>
      <sheetName val="MOS Accrued Salary"/>
      <sheetName val="Revolver Calc"/>
      <sheetName val="Employee Detail"/>
      <sheetName val="Insurance Detail"/>
      <sheetName val="Revised Magazine P&amp;L"/>
      <sheetName val="Model&gt;&gt;&gt;&gt;"/>
      <sheetName val="PHENL UNIT"/>
      <sheetName val="LACTAM UNIT"/>
      <sheetName val="LACTAM UNIT (DRM)"/>
      <sheetName val="custsatisf"/>
      <sheetName val="custsatisf2"/>
      <sheetName val="emplsasf-hcp"/>
      <sheetName val="emplsatf-fkd"/>
      <sheetName val="clcrevenue"/>
      <sheetName val="clmfixed-fkd"/>
      <sheetName val="clmfixed-hcp"/>
      <sheetName val="clmyield-fkd"/>
      <sheetName val="clmyield-hpwl"/>
      <sheetName val="inv-fkfd"/>
      <sheetName val="inv-hcp"/>
      <sheetName val="materialmanagement"/>
      <sheetName val="T&amp;D-FKD"/>
      <sheetName val="T&amp;D-HCP"/>
      <sheetName val="pltchlge-fkd"/>
      <sheetName val="pltchlge-hcp"/>
      <sheetName val="TQLII"/>
      <sheetName val="HCP capacity"/>
      <sheetName val="FKD capacity "/>
      <sheetName val="internalgrowth"/>
      <sheetName val="global-chem"/>
      <sheetName val="global-a.s."/>
      <sheetName val="94FCST"/>
      <sheetName val="94fcstvsplan"/>
      <sheetName val="94accomplishments"/>
      <sheetName val="94keyissues"/>
      <sheetName val="95keyopstats"/>
      <sheetName val="success 1"/>
      <sheetName val="success 2"/>
      <sheetName val="success 3"/>
      <sheetName val="REVENUEGROWTH"/>
      <sheetName val="business environmen"/>
      <sheetName val="ups&amp;downs"/>
      <sheetName val="6-14"/>
      <sheetName val="6-11"/>
      <sheetName val="6-10"/>
      <sheetName val="6-15"/>
      <sheetName val="6-16"/>
      <sheetName val="6-18"/>
      <sheetName val="6-2"/>
      <sheetName val="6-3"/>
      <sheetName val="6-4"/>
      <sheetName val="6-7"/>
      <sheetName val="6-8"/>
      <sheetName val="6-6"/>
      <sheetName val="Bowler"/>
      <sheetName val="Cntmrs-Turnover"/>
      <sheetName val="Cntmrs-Recruit"/>
      <sheetName val="Cntmrs-Recruit Time"/>
      <sheetName val="Cntmrs-Chgo Record"/>
      <sheetName val="Cntmrs-FP Record"/>
      <sheetName val="Cntmrs-Chgo Accid"/>
      <sheetName val="Countermeasure Sheet"/>
      <sheetName val="Cntmrs_Recruit"/>
      <sheetName val="Ignor this tab"/>
      <sheetName val="IncidentsEAP"/>
      <sheetName val="2001 Before Capitalization"/>
      <sheetName val="PLANT COMPLIANC"/>
      <sheetName val="Matrix-Level 3-Gastonia"/>
      <sheetName val="Cntmrs"/>
      <sheetName val="2000PD-White-NOV00"/>
      <sheetName val="SAL-2000"/>
      <sheetName val="Heat"/>
      <sheetName val="Mirror"/>
      <sheetName val="Plater"/>
      <sheetName val="Vib_BO"/>
      <sheetName val="Actuals by Mth"/>
      <sheetName val="Plan by Mth"/>
      <sheetName val="Actuals YTD-Mth"/>
      <sheetName val="PLan YTD-Mth"/>
      <sheetName val="4th level matrix"/>
      <sheetName val="5- Gastonia"/>
      <sheetName val="5-Springfield"/>
      <sheetName val="kINGSLEY"/>
      <sheetName val="All Others"/>
      <sheetName val="SD-KD-ARM"/>
      <sheetName val="SD-KD-Fay-SUm"/>
      <sheetName val="Pullers"/>
      <sheetName val="12- Clamps"/>
      <sheetName val="7-Wrenches"/>
      <sheetName val="5-6 Sockets"/>
      <sheetName val="Old SD"/>
      <sheetName val="Not Allocated"/>
      <sheetName val="Line Graph"/>
      <sheetName val="DT Man-hours Chart"/>
      <sheetName val="Gross Cash Flows"/>
      <sheetName val="INTERNAL"/>
      <sheetName val="Track Record"/>
      <sheetName val="PA"/>
      <sheetName val="GSTV"/>
      <sheetName val="RB YTD OUTPUT"/>
      <sheetName val="ImportantDisclosures"/>
      <sheetName val="OtherDisclosures"/>
      <sheetName val="CircularReferenceAlert"/>
      <sheetName val="Value"/>
      <sheetName val="Value PCS-NXTL"/>
      <sheetName val="PCS-NXTL"/>
      <sheetName val="GMG"/>
      <sheetName val="FON Pensions"/>
      <sheetName val="FON OPEBs"/>
      <sheetName val="FON"/>
      <sheetName val="PrevRev"/>
      <sheetName val="Model book Ann"/>
      <sheetName val="Model book Qtr"/>
      <sheetName val="Charts Q"/>
      <sheetName val="Link"/>
      <sheetName val="IndexInformation"/>
      <sheetName val="monthly graphs"/>
      <sheetName val="3PL Growth"/>
      <sheetName val="Def. Air Frt."/>
      <sheetName val="Expeditors"/>
      <sheetName val="Financial Performance"/>
      <sheetName val="Cum. M&amp;A Volume"/>
      <sheetName val="FWRD Stats"/>
      <sheetName val="Air Traffic Data"/>
      <sheetName val="Pres. Spreads"/>
      <sheetName val="Rev._EBITDA by biz seg."/>
      <sheetName val="Growth by business"/>
      <sheetName val="Senior Attention"/>
      <sheetName val="Trading-CIQ"/>
      <sheetName val="PriceMatrix"/>
      <sheetName val="Pre(Dis)Matrix"/>
      <sheetName val="3PL"/>
      <sheetName val="Sources Uses Capitalization OLD"/>
      <sheetName val="Sources Uses Capitalization"/>
      <sheetName val="Combination"/>
      <sheetName val="HL&amp;CAC Revenue and EBITDA"/>
      <sheetName val="HL&amp;CAC"/>
      <sheetName val="Merger BS"/>
      <sheetName val="BARR Report"/>
      <sheetName val="IS CAC"/>
      <sheetName val="IS HL"/>
      <sheetName val="Lear"/>
      <sheetName val="Noble"/>
      <sheetName val="Accuride"/>
      <sheetName val="American Axle"/>
      <sheetName val="ArvinMeritor"/>
      <sheetName val="Dana"/>
      <sheetName val="Navistar"/>
      <sheetName val="Oshkosh"/>
      <sheetName val="Trimas"/>
      <sheetName val="Visteon"/>
      <sheetName val="Directed Electronics"/>
      <sheetName val="Pep Boys"/>
      <sheetName val="Penske"/>
      <sheetName val="Sonic"/>
      <sheetName val="Hertz"/>
      <sheetName val="Avis Budget"/>
      <sheetName val="Dollar Thrifty"/>
      <sheetName val="Cooper-Standard Bond"/>
      <sheetName val="Affinia Bond"/>
      <sheetName val="United Components Bond"/>
      <sheetName val="Hayes"/>
      <sheetName val="Sonic - SEE SEPERATE SHEET"/>
      <sheetName val="Hayes Graph"/>
      <sheetName val="Bridge Chart B"/>
      <sheetName val="Term Sheets Final"/>
      <sheetName val="Monthly Amortization Analysis"/>
      <sheetName val="Quarterly Amortization Analysis"/>
      <sheetName val="Historical Liquidity Analysis"/>
      <sheetName val="Annual Historical Financials"/>
      <sheetName val="Transaction Overview"/>
      <sheetName val="EBITDA Bridge (2)"/>
      <sheetName val="By Segment"/>
      <sheetName val="BuyersSellers"/>
      <sheetName val="Shrs Traded 6mos"/>
      <sheetName val="Shrs Traded 1yr"/>
      <sheetName val="Stock Data"/>
      <sheetName val="Inst."/>
      <sheetName val="THOMSON"/>
      <sheetName val="ShsTraded"/>
      <sheetName val="Cumulative M&amp;A Volume"/>
      <sheetName val="Operating Metrics"/>
      <sheetName val="Trading Metrics"/>
      <sheetName val="Volume Analysis"/>
      <sheetName val="Chart 1 Data"/>
      <sheetName val="Stock Price (2)"/>
      <sheetName val="Detailed (2)"/>
      <sheetName val="Tour Econ II"/>
      <sheetName val="Tour Econ"/>
      <sheetName val="Mix Shift"/>
      <sheetName val="Rate Pass-through"/>
      <sheetName val="Air to Ocean"/>
      <sheetName val="Cost Structure"/>
      <sheetName val="Cover--&gt;"/>
      <sheetName val="Model Outline"/>
      <sheetName val="Key Assumptions"/>
      <sheetName val="Fleet Details"/>
      <sheetName val="Hist. &amp; Est.Rate"/>
      <sheetName val="Rate Scenarios"/>
      <sheetName val="Rate Scenario Charts"/>
      <sheetName val="Rates By Vessel"/>
      <sheetName val="Transaction --&gt;"/>
      <sheetName val="IS PF"/>
      <sheetName val="BS PF"/>
      <sheetName val="CF PF"/>
      <sheetName val="Revenue Buildup --&gt;"/>
      <sheetName val="Revenue Buildup Summary"/>
      <sheetName val="Crude VLCC"/>
      <sheetName val="Crude Aframax"/>
      <sheetName val="Crude Panamax"/>
      <sheetName val="Crude Suezmax"/>
      <sheetName val="LNG"/>
      <sheetName val="Hist.Fin.Statements"/>
      <sheetName val="IS America"/>
      <sheetName val="IS Parent"/>
      <sheetName val="BS America"/>
      <sheetName val="BS Parent"/>
      <sheetName val="CF America"/>
      <sheetName val="CF Parent"/>
      <sheetName val="NAV --&gt;"/>
      <sheetName val="Charter Calc"/>
      <sheetName val="Do Not Print --&gt;"/>
      <sheetName val="Todo_questions"/>
      <sheetName val="Value Split"/>
      <sheetName val="Mktg Svcs"/>
      <sheetName val="Media Fwd Snapshot"/>
      <sheetName val="Info Svcs"/>
      <sheetName val="3 year"/>
      <sheetName val="Segment Financials"/>
      <sheetName val="1yr Sh.Act."/>
      <sheetName val="EVcompChart"/>
      <sheetName val="IndexChart(6M)"/>
      <sheetName val="Media Transactions"/>
      <sheetName val="EV-EBITDA"/>
      <sheetName val="Large Cap"/>
      <sheetName val="History RAW"/>
      <sheetName val="In-Market"/>
      <sheetName val="Map Rider"/>
      <sheetName val="IndexChart (2Y)"/>
      <sheetName val="Corporate Timeline"/>
      <sheetName val="Valuation and Shareholders"/>
      <sheetName val="CRO Market Segments"/>
      <sheetName val="CRO Market Share"/>
      <sheetName val="Chart 1 (2)"/>
      <sheetName val="Table 1"/>
      <sheetName val="Chart 1"/>
      <sheetName val="2008E Sales"/>
      <sheetName val="2008E EBITDA"/>
      <sheetName val="2008E EV-EBITDA"/>
      <sheetName val="2009E EV-EBITDA"/>
      <sheetName val="Chemicals M&amp;A volume"/>
      <sheetName val="Chemicals M&amp;A volume value"/>
      <sheetName val="Value of Transaction"/>
      <sheetName val="Value of Transaction value"/>
      <sheetName val="Largecap"/>
      <sheetName val="Midcap"/>
      <sheetName val="Commodity"/>
      <sheetName val="Commodity Ouput (pasted)"/>
      <sheetName val="CIQChart4"/>
      <sheetName val="CIQChart4Data"/>
      <sheetName val="Syn"/>
      <sheetName val="TUNE FINANCIALS"/>
      <sheetName val="Contrib (TUNE)"/>
      <sheetName val="ANAD v TUNE"/>
      <sheetName val="CSR Price 1yr"/>
      <sheetName val="ValComp (Transaction)"/>
      <sheetName val="Bench Analysis"/>
      <sheetName val="RevEBITDA"/>
      <sheetName val="Shareholdings"/>
      <sheetName val="Trans Comps"/>
      <sheetName val="Tech M&amp;A Deals"/>
      <sheetName val="ValComp (Public)"/>
      <sheetName val="Path to Profit"/>
      <sheetName val="ANAD"/>
      <sheetName val="Valuation Summ."/>
      <sheetName val="TUNE"/>
      <sheetName val="CSR"/>
      <sheetName val="Contrib (ANEN)"/>
      <sheetName val="ANEN Stock Pr"/>
      <sheetName val="1 yr Index"/>
      <sheetName val="3 yr Index"/>
      <sheetName val="OCLR"/>
      <sheetName val="Scratch"/>
      <sheetName val="Freight &gt;&gt;&gt;"/>
      <sheetName val="Rate Trending"/>
      <sheetName val="Freight Rate Summary"/>
      <sheetName val="Macro &gt;&gt;&gt;"/>
      <sheetName val="Consumer Wallet Share"/>
      <sheetName val="unemployment"/>
      <sheetName val="Personal Income"/>
      <sheetName val="consumer spending % of GDP"/>
      <sheetName val="Personal Savings"/>
      <sheetName val="consumer leverage"/>
      <sheetName val="Income vs Consumption"/>
      <sheetName val="Metals"/>
      <sheetName val="consumer credit outstanding"/>
      <sheetName val="Advertising spend"/>
      <sheetName val="VVI"/>
      <sheetName val="Backup &gt;&gt;&gt;"/>
      <sheetName val="FedEx (air)"/>
      <sheetName val="Straw Man"/>
      <sheetName val="Capital Requirements"/>
      <sheetName val="Current Trading Statistics"/>
      <sheetName val="Historical Multiples Output"/>
      <sheetName val="Historical Multiples Backup"/>
      <sheetName val="Price Performance Output"/>
      <sheetName val="MedSolutions Financial Data"/>
      <sheetName val="Bad Debt Charts"/>
      <sheetName val="Summary Financial Output"/>
      <sheetName val="LBO Output"/>
      <sheetName val="IS-Consolidated"/>
      <sheetName val="IS-Merg"/>
      <sheetName val="BS-Merg"/>
      <sheetName val="CF-Merg"/>
      <sheetName val="IS-GTL"/>
      <sheetName val="BS-GTL"/>
      <sheetName val="CF-GTL"/>
      <sheetName val="GTL PF Adj"/>
      <sheetName val="IS-MCI"/>
      <sheetName val="BS-MCI"/>
      <sheetName val="CF-MCI"/>
      <sheetName val="Debt-Merg"/>
      <sheetName val="Taxes-Merg"/>
      <sheetName val="GTL Historicals--&gt;"/>
      <sheetName val="fin statement"/>
      <sheetName val="NPM Stub"/>
      <sheetName val="Pro Forma Analysis--&gt;"/>
      <sheetName val="MCI PF Adj"/>
      <sheetName val="PF Bridge"/>
      <sheetName val="FTI Analysis"/>
      <sheetName val="M-D"/>
      <sheetName val="Relative Stock Performance"/>
      <sheetName val="Stock Performance"/>
      <sheetName val="Shares Traded"/>
      <sheetName val="Ownership Overview"/>
      <sheetName val="Institutional Ownership"/>
      <sheetName val="Ownership Data"/>
      <sheetName val="Analyst Ratings"/>
      <sheetName val="PF Analysis"/>
      <sheetName val="Various Prices"/>
      <sheetName val="Research Targets"/>
      <sheetName val="All Ownership_New"/>
      <sheetName val="PF--&gt;"/>
      <sheetName val="Profitability"/>
      <sheetName val="Bars"/>
      <sheetName val="IS (PF)"/>
      <sheetName val="2009 Syn"/>
      <sheetName val="2010 Syn"/>
      <sheetName val="Hdct Det + Chrt"/>
      <sheetName val="Rev Per Agt"/>
      <sheetName val="Bars ('09-'10 Rev)"/>
      <sheetName val="Chrts ('09 Rev, Agt Exp)"/>
      <sheetName val="Chrts ('10 Rev, Agt Exp)"/>
      <sheetName val="Chrts (Hdct)"/>
      <sheetName val="Cntrb Anlys"/>
      <sheetName val="IS (Norm)"/>
      <sheetName val="I--&gt;"/>
      <sheetName val="IS (I)"/>
      <sheetName val="Rev by Grp (I)"/>
      <sheetName val="Agnt Hdct (I)"/>
      <sheetName val="GP by Grp (I)"/>
      <sheetName val="OpEx Detail (I)"/>
      <sheetName val="U--&gt;"/>
      <sheetName val="IS (U)"/>
      <sheetName val="Rev by Grp (U)"/>
      <sheetName val="Hdct (U)"/>
      <sheetName val="GP by Grp (U)"/>
      <sheetName val="OpEx Detail (U)"/>
      <sheetName val="src--&gt;"/>
      <sheetName val="Iowa IS Detailed"/>
      <sheetName val="Iowa IS Summary"/>
      <sheetName val="Utah IS Detailed"/>
      <sheetName val="Utah IS Summary"/>
      <sheetName val="Utah BS"/>
      <sheetName val="Utah Comm by Dept"/>
      <sheetName val="Utah Comm by Dept DETAIL"/>
      <sheetName val="BBTCM M&amp;A Charts"/>
      <sheetName val="ECMO Charts"/>
      <sheetName val="cpip"/>
      <sheetName val="ISM"/>
      <sheetName val="IP&amp;Util"/>
      <sheetName val="Raw Mats"/>
      <sheetName val="Index 1"/>
      <sheetName val="Index 2"/>
      <sheetName val="NonRes Fcst"/>
      <sheetName val="conawrds"/>
      <sheetName val="ABI"/>
      <sheetName val="Housing Starts"/>
      <sheetName val="Residential and Com Furn"/>
      <sheetName val="Top 15 Retailers"/>
      <sheetName val="Consumer Confidence"/>
      <sheetName val="Prime Rate"/>
      <sheetName val="Furniture Inventory"/>
      <sheetName val="CPI Adjusted Growth"/>
      <sheetName val="Historical PE"/>
      <sheetName val="Historical EV_EBITDA1"/>
      <sheetName val="EV_EBITDA Scratch work"/>
      <sheetName val="HOFT TBV"/>
      <sheetName val="Descriptions"/>
      <sheetName val="FactSet 3-year Premium Screen"/>
      <sheetName val="Premiums Paid"/>
      <sheetName val="3_YR"/>
      <sheetName val="Summary EV"/>
      <sheetName val="AdditionalPrintCode"/>
      <sheetName val="MainPrintCode"/>
      <sheetName val="Input Financials"/>
      <sheetName val="Division"/>
      <sheetName val="Historic Comps"/>
      <sheetName val="Fwd Comps "/>
      <sheetName val="Deal Structure &amp; Control Page"/>
      <sheetName val="Output &amp; Financial Statements"/>
      <sheetName val="IRR Calculation"/>
      <sheetName val="FS Output 1"/>
      <sheetName val="FS Output2"/>
      <sheetName val="FS Output 3"/>
      <sheetName val="FS Output 4"/>
      <sheetName val="Added Value Analysis"/>
      <sheetName val="Output3"/>
      <sheetName val="Output4"/>
      <sheetName val="TOTAL_ADMON"/>
      <sheetName val="At Issue HY Comps"/>
      <sheetName val="Beasley"/>
      <sheetName val="ClearChannel"/>
      <sheetName val="Citadel"/>
      <sheetName val="Cumulus"/>
      <sheetName val="Emmis"/>
      <sheetName val="Emmis_CY"/>
      <sheetName val="Emmis wo proforma"/>
      <sheetName val="Entravision"/>
      <sheetName val="Entercom"/>
      <sheetName val="RadioOne"/>
      <sheetName val="Regent"/>
      <sheetName val="Saga"/>
      <sheetName val="Salem"/>
      <sheetName val="Spanish"/>
      <sheetName val="Westwood"/>
      <sheetName val="Lamar"/>
      <sheetName val="Nextmedia"/>
      <sheetName val="LBI"/>
      <sheetName val="Screening"/>
      <sheetName val="Output_List_Closed"/>
      <sheetName val="pp_Closed"/>
      <sheetName val="Search Criteria_Closed"/>
      <sheetName val="Output_List_All"/>
      <sheetName val="pp_ALL"/>
      <sheetName val="Search Criteria_ALL"/>
      <sheetName val="Allocazione finanz"/>
      <sheetName val="STEP Csh Flw Fcst"/>
      <sheetName val="Mapeley"/>
      <sheetName val="Profit and Loss Account"/>
      <sheetName val="Recipient and WHA Status Codes"/>
      <sheetName val="Population Growth"/>
      <sheetName val="SCH15-1 for 4Q03..."/>
      <sheetName val="T2 Detail of Grants"/>
      <sheetName val="T2.1 WA exer"/>
      <sheetName val="T2.3 Def comp"/>
      <sheetName val="T2.4 WA Life "/>
      <sheetName val="T2.5 EY Option Grants"/>
      <sheetName val="CONTAB"/>
      <sheetName val="Investment Sch"/>
      <sheetName val="Active Liquid Verification"/>
      <sheetName val="Vintage Year Worksheet"/>
      <sheetName val="Sub_Reds"/>
      <sheetName val="T2 Stock Options"/>
      <sheetName val="Distrib support from investran"/>
      <sheetName val="Capital Rollforward "/>
      <sheetName val="True Up Calcs New"/>
      <sheetName val="True Up Calcs Old"/>
      <sheetName val="Val Output"/>
      <sheetName val="Make Buy"/>
      <sheetName val="Equipment 1"/>
      <sheetName val="Freight Costs"/>
      <sheetName val="HR1"/>
      <sheetName val="4 Panel Summary"/>
      <sheetName val="Fixed Cost Remaining"/>
      <sheetName val="Net Cash Flow"/>
      <sheetName val="To Do's"/>
      <sheetName val="Capital Equipment Required"/>
      <sheetName val="Travel Calcs"/>
      <sheetName val="Efficiency Calcs"/>
      <sheetName val="Malara 2005 AR (2)"/>
      <sheetName val="prod. family"/>
      <sheetName val="LBO model - six continents v2"/>
      <sheetName val="Stock Index 2 Year"/>
      <sheetName val="Stock Index"/>
      <sheetName val="Stock Performances"/>
      <sheetName val="TV Stock Charts"/>
      <sheetName val="ADSALES"/>
      <sheetName val="2017 Recap"/>
      <sheetName val="2018 Recap"/>
      <sheetName val="Equity Investments"/>
      <sheetName val="Rock Consolidated Cap Table"/>
      <sheetName val="Detailed Capitalization Table"/>
      <sheetName val="Call-Option Valuation"/>
      <sheetName val="EBITDA Consolidated"/>
      <sheetName val="EBITDA CN"/>
      <sheetName val="EBITDA WCT"/>
      <sheetName val="EBITDA Actual WCT"/>
      <sheetName val="P&amp;L Consolidated"/>
      <sheetName val="P&amp;L CN"/>
      <sheetName val="P&amp;L WCT"/>
      <sheetName val="Dept Rev &amp; Exp"/>
      <sheetName val="Div Claims"/>
      <sheetName val="Claims Rev Analysis"/>
      <sheetName val="Div Underwriting"/>
      <sheetName val="Div Underwriting Boeckh"/>
      <sheetName val="Underwriting Revenue Analysis"/>
      <sheetName val="B Under Rev Total"/>
      <sheetName val="B Under Rev Inside"/>
      <sheetName val="B Under Rev Other"/>
      <sheetName val="B Under Rev Outside"/>
      <sheetName val="B Pubs Sales Total"/>
      <sheetName val="B Pubs Inside"/>
      <sheetName val="B Pubs Outside"/>
      <sheetName val="DDS Revenue"/>
      <sheetName val="Code Guide"/>
      <sheetName val="Administration"/>
      <sheetName val="Corp OH"/>
      <sheetName val="Customer Service"/>
      <sheetName val="Depr-Claims"/>
      <sheetName val="Depr-UW"/>
      <sheetName val="Field Svc Acct Mgmt"/>
      <sheetName val="Human Resources"/>
      <sheetName val="Inside Sales"/>
      <sheetName val="Manuf-Print"/>
      <sheetName val="Manuf-Prod Mgmt"/>
      <sheetName val="Marketing Programs-Claims"/>
      <sheetName val="Marketing Programs-Underwriting"/>
      <sheetName val="Marketing OH"/>
      <sheetName val="Outside Sales Claims"/>
      <sheetName val="Outside Sales UW"/>
      <sheetName val="Product Mgmt Claims"/>
      <sheetName val="Product Mgmt UW"/>
      <sheetName val="Royalties-UW"/>
      <sheetName val="Sales Mgmt"/>
      <sheetName val="TES"/>
      <sheetName val="DDS - MGMT"/>
      <sheetName val="DDS - ACCT"/>
      <sheetName val="DDS - HUM RES"/>
      <sheetName val="DDS - PROD"/>
      <sheetName val="DDS - Out Sal"/>
      <sheetName val="DDS - Ins Sal"/>
      <sheetName val="DDS - Market"/>
      <sheetName val="DDS - Tech"/>
      <sheetName val="DDS - Training"/>
      <sheetName val="CIS"/>
      <sheetName val="Total CIS Changes"/>
      <sheetName val="C.I.S. Alloc - M&amp;S"/>
      <sheetName val="Capitalized Soft."/>
      <sheetName val="C.I.S. Alloc - Boeckh"/>
      <sheetName val="Project Development"/>
      <sheetName val="Rsch Alloc - M&amp;S"/>
      <sheetName val="Rsch Alloc - Boeckh"/>
      <sheetName val="M&amp;S - Int Train"/>
      <sheetName val="M&amp;S - UDG"/>
      <sheetName val="M&amp;S - Account"/>
      <sheetName val="M&amp;S Budget Expense"/>
      <sheetName val="CIS Software Amort"/>
      <sheetName val="Mod Vs. Bud Consol"/>
      <sheetName val="Mod Vs. Bud M&amp;S"/>
      <sheetName val="Mod Vs. Bud ADMS"/>
      <sheetName val="Mod Vs. Bud Boeckh"/>
      <sheetName val="Mod Vs. Bud DDS"/>
      <sheetName val="Boeckh Transc(dont print)"/>
      <sheetName val="Boekch Payroll"/>
      <sheetName val="DDS Payroll"/>
      <sheetName val="Expense Template (2)"/>
      <sheetName val="Boeckh Total Rev"/>
      <sheetName val="Boeckh Revenue Inside"/>
      <sheetName val="Boeckh Revenue Other"/>
      <sheetName val="Boeckh Revenue Outside"/>
      <sheetName val="filtered data entry"/>
      <sheetName val="Total Sales Person "/>
      <sheetName val="TES monthly"/>
      <sheetName val="TIPP Monthly"/>
      <sheetName val="whats closing"/>
      <sheetName val="KBIE2000"/>
      <sheetName val="KBIE2000 (2)"/>
      <sheetName val="Cum March 2001"/>
      <sheetName val="Cum July 2001"/>
      <sheetName val="Cum Aug. 2001"/>
      <sheetName val="Cum Sept. 2001"/>
      <sheetName val="Cum Oct. 2001 "/>
      <sheetName val="Cum Nov. 2001 "/>
      <sheetName val="Cum Dec. 2001"/>
      <sheetName val="Cum Jan 2002"/>
      <sheetName val="Cum Feb 2002 "/>
      <sheetName val="Cum Mar 2002"/>
      <sheetName val="Cum Apr 2002"/>
      <sheetName val="Cum May 2002"/>
      <sheetName val="Cum Jun 2002"/>
      <sheetName val="Cum Jul 2002 "/>
      <sheetName val="Cum Aug 2002"/>
      <sheetName val="Cum Sep 2002 "/>
      <sheetName val="Cum Oct 2002"/>
      <sheetName val="Cum Nov 2002"/>
      <sheetName val="Cum Dec 2002"/>
      <sheetName val="Ratings &amp; Targets"/>
      <sheetName val="AOP Summary-2"/>
      <sheetName val="TOSCO"/>
      <sheetName val="Segment ROCE"/>
      <sheetName val="ROGIC"/>
      <sheetName val="E&amp;P"/>
      <sheetName val="NEPS"/>
      <sheetName val="RefineryMaint"/>
      <sheetName val="Hamaca"/>
      <sheetName val="Bohai"/>
      <sheetName val="Bayu Undan"/>
      <sheetName val="R&amp;M"/>
      <sheetName val="GPM"/>
      <sheetName val="ARCO - Alaska"/>
      <sheetName val="Chemical JV"/>
      <sheetName val="Chems"/>
      <sheetName val="EKOFISK"/>
      <sheetName val="PUDS"/>
      <sheetName val="GE Data"/>
      <sheetName val="MainCode"/>
      <sheetName val="NY UPLOAD"/>
      <sheetName val="NY UPLOAD Shadow"/>
      <sheetName val="Graph 1"/>
      <sheetName val="Graph 2"/>
      <sheetName val="Store Inputs"/>
      <sheetName val="Store Outputs"/>
      <sheetName val="Store Inputs Calc"/>
      <sheetName val="pe ratio"/>
      <sheetName val="Contribution Debate"/>
      <sheetName val="Graph 5-13-97"/>
      <sheetName val="DMC-DCF"/>
      <sheetName val="2000 EXTERNAL"/>
      <sheetName val="Normalized"/>
      <sheetName val="DDM"/>
      <sheetName val="B Sheet"/>
      <sheetName val="NY UPLOAD.bak"/>
      <sheetName val="NY UPLOAD Shadow.bak"/>
      <sheetName val="consensus"/>
      <sheetName val="Gaap Adj"/>
      <sheetName val="MW-Cache"/>
      <sheetName val="REV-ANNUAL"/>
      <sheetName val="REV-QTRLY"/>
      <sheetName val="SEL_FRANCHISES"/>
      <sheetName val="CFBS"/>
      <sheetName val="AGREEMENTS"/>
      <sheetName val="MGMT PROJECTIONS"/>
      <sheetName val="PIPELINE_UNADJ"/>
      <sheetName val="patent expirations"/>
      <sheetName val="Var-YOY"/>
      <sheetName val="Var-Seq"/>
      <sheetName val="revenue snapshot"/>
      <sheetName val="rev contribution analysis"/>
      <sheetName val="rev change analysis"/>
      <sheetName val="2015 rev change"/>
      <sheetName val="MWA RR"/>
      <sheetName val="mwareDates"/>
      <sheetName val="MW Valuation"/>
      <sheetName val="mwareSettings"/>
      <sheetName val="2008 pro forma EPS (wIMCL)"/>
      <sheetName val="prasugrel sales potential"/>
      <sheetName val="prasugrel npv"/>
      <sheetName val="Cialis JV"/>
      <sheetName val="tabs"/>
      <sheetName val="pipeline_summary"/>
      <sheetName val="C38001"/>
      <sheetName val="C3800"/>
      <sheetName val="Product Mix"/>
      <sheetName val="launches"/>
      <sheetName val="pipeline handout"/>
      <sheetName val="FCF vs Guidance"/>
      <sheetName val="KKR =&gt;"/>
      <sheetName val="Corporate Model"/>
      <sheetName val="BU Overview"/>
      <sheetName val="Val"/>
      <sheetName val="Break-Up"/>
      <sheetName val="Break-Up (2)"/>
      <sheetName val="MS =&gt;"/>
      <sheetName val="Fin Stmt"/>
      <sheetName val="Delivery"/>
      <sheetName val="Energy"/>
      <sheetName val="Generation"/>
      <sheetName val="VEPCO"/>
      <sheetName val="Capital Inputs"/>
      <sheetName val="SP Data"/>
      <sheetName val="VEPCO EBITDA"/>
      <sheetName val="Segment"/>
      <sheetName val="Val Scenarios"/>
      <sheetName val="Implied E&amp;P Val"/>
      <sheetName val="Utility Power Fleet"/>
      <sheetName val="Product Mix 100%"/>
      <sheetName val="Traditional &amp; Other"/>
      <sheetName val="Per Pharma Traditional &amp; Biolog"/>
      <sheetName val="2010PE"/>
      <sheetName val="2010PE_Ex BMY"/>
      <sheetName val="2012PE"/>
      <sheetName val="2012PE_Ex BMY"/>
      <sheetName val="short IS"/>
      <sheetName val="2015 top 10"/>
      <sheetName val="2010 top 10"/>
      <sheetName val="2015 biopharma rev change"/>
      <sheetName val="Historicals | Mgmt. &gt;&gt;"/>
      <sheetName val="Quarterly Financials"/>
      <sheetName val="Quarterly Bookings"/>
      <sheetName val="Financials (Mgmt.)"/>
      <sheetName val="Product Bookings (Mgmt.)"/>
      <sheetName val="Discontinued Products"/>
      <sheetName val="Drivers &gt;&gt;"/>
      <sheetName val="Bookings | Revenue Drivers"/>
      <sheetName val="Model Drivers"/>
      <sheetName val="Bookings | Revenue Builds &gt;&gt;"/>
      <sheetName val="Core ERP Units Build (TPG)"/>
      <sheetName val="Core ERP Build"/>
      <sheetName val="B2B Build"/>
      <sheetName val="Bookings to Revenue Build"/>
      <sheetName val="Txn Mechanics"/>
      <sheetName val="Debt &gt;&gt;"/>
      <sheetName val="PF Debt Cap"/>
      <sheetName val="SA Debt Cap"/>
      <sheetName val="R&amp;D | CapSW Spend Detail"/>
      <sheetName val="Model | Analyses &gt;&gt;"/>
      <sheetName val="Tuck-In M&amp;A"/>
      <sheetName val="Fin Summ Outputs &gt;&gt;"/>
      <sheetName val="One-Pager"/>
      <sheetName val="Bookings Summary"/>
      <sheetName val="Margin Profile"/>
      <sheetName val="Bookings Build Summary"/>
      <sheetName val="Rev | GP Summary"/>
      <sheetName val="Core ERP Build Summary"/>
      <sheetName val="New vs. Existing Revenue"/>
      <sheetName val="Recurring Revenue Bridge"/>
      <sheetName val="De-Risking Analysis"/>
      <sheetName val="B2B Growth Contribution"/>
      <sheetName val="Long-Term Financials (A)"/>
      <sheetName val="Long-Term Financials (B)"/>
      <sheetName val="PS Bookings Summary"/>
      <sheetName val="PS Revenue Summary"/>
      <sheetName val="2H'15 Momentum"/>
      <sheetName val="Sensitivities &gt;&gt;"/>
      <sheetName val="Revenue | EBITDA CAGR Sens."/>
      <sheetName val="UFCF CAGR Sens."/>
      <sheetName val="Exit Mult. | Leverage Sens."/>
      <sheetName val="PPT Outputs &gt;&gt;"/>
      <sheetName val="Price Comparison"/>
      <sheetName val="Historical Win-Rate"/>
      <sheetName val="Bookings by Product (2014)"/>
      <sheetName val="Taxes &gt;&gt;"/>
      <sheetName val="Tax Summary"/>
      <sheetName val="Cash Tax Model"/>
      <sheetName val="Value of Tax Assets"/>
      <sheetName val="Graveyard &gt;&gt;"/>
      <sheetName val="Top-Down Analysis"/>
      <sheetName val="Surge Summary"/>
      <sheetName val="H&amp;F Returns"/>
      <sheetName val="Historical Financials &gt;&gt;"/>
      <sheetName val="Models &gt;&gt;"/>
      <sheetName val="CTXS SA Model"/>
      <sheetName val="CTXS LBO Model"/>
      <sheetName val="Transaction Mechanics"/>
      <sheetName val="Outputs &gt;&gt;"/>
      <sheetName val="LT Historical Financials"/>
      <sheetName val="Revenue | EBITDA CAGR"/>
      <sheetName val="EBITDA Margin | Cost Savings"/>
      <sheetName val="Leverage | Exit Mult."/>
      <sheetName val="Add_Callout"/>
      <sheetName val="Split Y-Axis"/>
      <sheetName val="QuickKeys"/>
      <sheetName val="League"/>
      <sheetName val="Stacked_Column"/>
      <sheetName val="STOP"/>
      <sheetName val="Stacked_Bar"/>
      <sheetName val="HiLoClose"/>
      <sheetName val="Column_Line"/>
      <sheetName val="Price_Volume"/>
      <sheetName val="Scatter_Line"/>
      <sheetName val="Auto_Open (2)"/>
      <sheetName val="FULL_STACKED"/>
      <sheetName val="ALT_STACKED_COLUMN"/>
      <sheetName val="Copy_Chart_w_New_Data"/>
      <sheetName val="Size_by_height_and_width"/>
      <sheetName val="Dimension_Pie_Charts"/>
      <sheetName val="Dimension_Pie_Charts (3)"/>
      <sheetName val="Dimension_Pie_Charts (2)"/>
      <sheetName val="Stacked_Column_w_labels"/>
      <sheetName val="1997 IPO"/>
      <sheetName val="Indices"/>
      <sheetName val="Volatility"/>
      <sheetName val="CASH SUPPLY"/>
      <sheetName val="MUTUAL FUNDS (2)"/>
      <sheetName val="MUTUAL FUNDS (3)"/>
      <sheetName val="ANNUAL STOCK"/>
      <sheetName val="QTRLY STOCK"/>
      <sheetName val="IPO PRICE"/>
      <sheetName val="WGHTED AVG"/>
      <sheetName val="FILING PRICE"/>
      <sheetName val="Completed"/>
      <sheetName val="Completed (2)"/>
      <sheetName val="world stock update"/>
      <sheetName val="MONTHLY CASH (2)"/>
      <sheetName val="ADR-US"/>
      <sheetName val="Registration"/>
      <sheetName val="OTC Broker"/>
      <sheetName val="Convertible Exp"/>
      <sheetName val="EQ MKT"/>
      <sheetName val="BOILER"/>
      <sheetName val="Updated Eq Mkt"/>
      <sheetName val="MUTUAL FUNDS"/>
      <sheetName val="EVENTUAL TOGGLES PAGES"/>
      <sheetName val="FUTURE VALUE GRAPHS--&gt;"/>
      <sheetName val="Combined DCF - Hurdle"/>
      <sheetName val="Combined DCF - WACC"/>
      <sheetName val="P-E"/>
      <sheetName val="PRINT--&gt;"/>
      <sheetName val="Cash EPS Sum"/>
      <sheetName val="Financing Assumptions Output"/>
      <sheetName val="NEW Output Charts"/>
      <sheetName val="Excess Cash"/>
      <sheetName val="Earth"/>
      <sheetName val="Comet"/>
      <sheetName val="Walker"/>
      <sheetName val="CRATER TBU"/>
      <sheetName val="Earth Fiscalized"/>
      <sheetName val="Earth-Mars Leverage"/>
      <sheetName val="Mars-Earth Leverage"/>
      <sheetName val="Earth-Comet Leverage"/>
      <sheetName val="Walker-Earth Fiscalized Leverag"/>
      <sheetName val="OTHER---&gt;"/>
      <sheetName val="FCF&amp;Int Reconciliation"/>
      <sheetName val="(FJ) Project Universe_ Full Com"/>
      <sheetName val="DSM"/>
      <sheetName val="Comps Output"/>
      <sheetName val="EBITDA growth output"/>
      <sheetName val="MC Input"/>
      <sheetName val="Medicaid Input"/>
      <sheetName val="CI Cash 1"/>
      <sheetName val="CI Cash 2"/>
      <sheetName val="Jay's comparison 2005 (JPM)"/>
      <sheetName val="Jay's comparison 2006"/>
      <sheetName val="Jay's comparison 2005"/>
      <sheetName val="LEVERS"/>
      <sheetName val="10000"/>
      <sheetName val="12070"/>
      <sheetName val="11900"/>
      <sheetName val="12140"/>
      <sheetName val="16140"/>
      <sheetName val="17030"/>
      <sheetName val="Inputs-Tables"/>
      <sheetName val="BSkyB"/>
      <sheetName val="STAR"/>
      <sheetName val="LA-DIV"/>
      <sheetName val="Merged LA"/>
      <sheetName val="Gemstar"/>
      <sheetName val="GMH-div"/>
      <sheetName val="GMH-PanAmSat"/>
      <sheetName val="GMH-Consol"/>
      <sheetName val="TogglePg"/>
      <sheetName val="CON-SUMM"/>
      <sheetName val="CF-SUMM"/>
      <sheetName val="Stream"/>
      <sheetName val="NDS"/>
      <sheetName val="Lagasse"/>
      <sheetName val="NARF bs"/>
      <sheetName val="Detailed S&amp;U"/>
      <sheetName val="1 Total"/>
      <sheetName val="S&amp;U Output"/>
      <sheetName val="0 updates"/>
      <sheetName val="1 SETUP"/>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MultiVal"/>
      <sheetName val="11 Shift int economics"/>
      <sheetName val="11 Valuation - base"/>
      <sheetName val="Summary page 1"/>
      <sheetName val="Summary page 2"/>
      <sheetName val="Summary page 3"/>
      <sheetName val="Growth Spread for VA"/>
      <sheetName val="Data overview 1"/>
      <sheetName val="11 Valuation - restore ec"/>
      <sheetName val="12a Growth-Spread"/>
      <sheetName val="12b BU Growth-Spread"/>
      <sheetName val="13 3-Bucket"/>
      <sheetName val="14 Summary"/>
      <sheetName val="Refi Debt Cap"/>
      <sheetName val="Bid Letter"/>
      <sheetName val="Value Delivery"/>
      <sheetName val="Open System Analysis"/>
      <sheetName val="Model Equivalent"/>
      <sheetName val="Closed System Analysis"/>
      <sheetName val="Bid Letter (B)"/>
      <sheetName val="AVP (Post Closing)"/>
      <sheetName val="Profitability Metrics"/>
      <sheetName val="E-CapSW"/>
      <sheetName val="Fee Comparison"/>
      <sheetName val="2015 Momentum (Mgmt. Budget)"/>
      <sheetName val="Financial Summary (B)"/>
      <sheetName val="2015 Momentum (Revised Fcst.)"/>
      <sheetName val="Capital Call Memo"/>
      <sheetName val="AVP (IRC)"/>
      <sheetName val="2015 Momentum (A)"/>
      <sheetName val="Open vs. Closed System Analysis"/>
      <sheetName val="NWI"/>
      <sheetName val="Company Input"/>
      <sheetName val="Company Output"/>
      <sheetName val="DX Input"/>
      <sheetName val="Magellan Targets 07-17-06 v3"/>
      <sheetName val="PC vs. PP"/>
      <sheetName val="Simple WACC"/>
      <sheetName val="Segment - Detail"/>
      <sheetName val="DebtInput"/>
      <sheetName val="IncStatement"/>
      <sheetName val="OperatingRatios"/>
      <sheetName val="CreditRatios"/>
      <sheetName val="IncStat(PctOfSales)"/>
      <sheetName val="ValuationInput"/>
      <sheetName val="ValuationSummary"/>
      <sheetName val="Combined Leadsheet"/>
      <sheetName val="Supporting Schedules"/>
      <sheetName val="손익합산"/>
      <sheetName val="1 BU"/>
      <sheetName val="5 BU"/>
      <sheetName val="12 BU"/>
      <sheetName val="13 BU"/>
      <sheetName val="23 BU"/>
      <sheetName val="38 BU"/>
      <sheetName val="Sch Index"/>
      <sheetName val="Exchange Codes"/>
      <sheetName val="8 BU"/>
      <sheetName val="Acquiom Payment File"/>
      <sheetName val="Exchange Agent File"/>
      <sheetName val="Payment Instruction"/>
      <sheetName val="Payroll Processing"/>
      <sheetName val="Transaction Expenses"/>
      <sheetName val="National Comps"/>
      <sheetName val="Segment Valuation"/>
      <sheetName val="Sources&amp;Uses (2)"/>
      <sheetName val="Capitalization (2)"/>
      <sheetName val="Department Store Mini-model"/>
      <sheetName val="Project Retail Model"/>
      <sheetName val="Target Mini-model"/>
      <sheetName val="Lines"/>
      <sheetName val="Total Debt Costs - Summary"/>
      <sheetName val="Term Amort Schedule"/>
      <sheetName val="ABL Debt Issuance Amort"/>
      <sheetName val="SR Notes Amort Schedule"/>
      <sheetName val="SR PIK Toggle Notes Amort Sched"/>
      <sheetName val="M1 Journals"/>
      <sheetName val="Sch M Input Summary"/>
      <sheetName val="Sch M Inp Summary(Diff) "/>
      <sheetName val="Deferred Comp. Plan"/>
      <sheetName val="DefCompAnalysis"/>
      <sheetName val="Petcetera"/>
      <sheetName val="Petcetera Reserve"/>
      <sheetName val="PetCare Miscellaneous"/>
      <sheetName val="Inv Val Resv"/>
      <sheetName val="Inv Deferred Rebates"/>
      <sheetName val="Fixed Asset Reserve"/>
      <sheetName val="Bonus &amp; Severance"/>
      <sheetName val="Accrued Exp-Acquis."/>
      <sheetName val="Closed Store Reserve"/>
      <sheetName val="§ 263A Sch. M Summary"/>
      <sheetName val="Deferred Rent"/>
      <sheetName val="Deferred Rev-Haverford"/>
      <sheetName val="§ 195 Costs"/>
      <sheetName val="IRS Audit 195 Costs"/>
      <sheetName val="Bad Debt Reserve"/>
      <sheetName val="Cap Lse Adj"/>
      <sheetName val="Cap Lse Depr"/>
      <sheetName val="Stock Opt Ex"/>
      <sheetName val="Stock Options 0198 (F)"/>
      <sheetName val="Stock Options 0199"/>
      <sheetName val="Stock Options FYE 2000 "/>
      <sheetName val="Stock Compensation"/>
      <sheetName val="Stock Compensation R"/>
      <sheetName val="Options Per Payroll"/>
      <sheetName val="Options Per Payroll (2)"/>
      <sheetName val="§ 162(m) Limitation"/>
      <sheetName val="Perm M's"/>
      <sheetName val="Luxauto"/>
      <sheetName val="Luxauto (2)"/>
      <sheetName val="LEASED AUTO MWC"/>
      <sheetName val="Employment credit"/>
      <sheetName val="Accrued Legal"/>
      <sheetName val="Accrued Insurance"/>
      <sheetName val="Prof. Fees &amp; Amort."/>
      <sheetName val="ContribCarryover"/>
      <sheetName val="Depreciation-Fed Basis"/>
      <sheetName val="Depreciation (2)"/>
      <sheetName val="Depr-Old"/>
      <sheetName val="Depreciation-PETDEV"/>
      <sheetName val="DisposalSummary"/>
      <sheetName val="StateTaxes"/>
      <sheetName val="Local Taxes "/>
      <sheetName val="Local Taxes New "/>
      <sheetName val="ISO-NQSO"/>
      <sheetName val="DirFees"/>
      <sheetName val="Debt Issue Amortization"/>
      <sheetName val="Debt Issue Amortization-SS"/>
      <sheetName val="IPO Expensed"/>
      <sheetName val="IPO Capitalized"/>
      <sheetName val="Petopia"/>
      <sheetName val="Petopia Writeoff"/>
      <sheetName val="Petopia Rent Reserve"/>
      <sheetName val="KPMG Tax Accounting Strategies"/>
      <sheetName val="TAS Deductions"/>
      <sheetName val="ForeignCorpNOL"/>
      <sheetName val="CEO 2002"/>
      <sheetName val="Audit AJE"/>
      <sheetName val="MSummRoll"/>
      <sheetName val="M-1 Input Summarized"/>
      <sheetName val="M-1 Input to TD"/>
      <sheetName val="Prov2Return"/>
      <sheetName val="State Apportionment "/>
      <sheetName val="Property"/>
      <sheetName val="New Stores Rent Exp."/>
      <sheetName val="Sp. Alloc. - New Stores"/>
      <sheetName val="Closed Stores Rent Exp. Adj."/>
      <sheetName val="Projected Pre-Tax"/>
      <sheetName val="RateRec (2)"/>
      <sheetName val="RateRec (3)"/>
      <sheetName val="RateRec (4)"/>
      <sheetName val="TaxCalc"/>
      <sheetName val="TaxCalc (2)"/>
      <sheetName val="SummaryApport"/>
      <sheetName val="MonthSEC"/>
      <sheetName val="APInv(9810)"/>
      <sheetName val="Advert(9894)"/>
      <sheetName val="Purch(9892)"/>
      <sheetName val="IndBuy(9881)"/>
      <sheetName val="TXMeals"/>
      <sheetName val="IPSDMeals"/>
      <sheetName val="AdvertisingAlloc"/>
      <sheetName val="Q2P&amp;L"/>
      <sheetName val="Q3P&amp;L"/>
      <sheetName val="Q4P&amp;L"/>
      <sheetName val="EntityAlloc"/>
      <sheetName val="EntriesPosted"/>
      <sheetName val="G&amp;AAllocation"/>
      <sheetName val="DistAllocation"/>
      <sheetName val="SummTaxCalc"/>
      <sheetName val="RateChange"/>
      <sheetName val="Q4P&amp;LOld"/>
      <sheetName val="Notes Payable Lead Schedule"/>
      <sheetName val="AR Borrowing Base"/>
      <sheetName val="Proof of Cash"/>
      <sheetName val="Raw Material Cost Test"/>
      <sheetName val="Outstanding Letters of Credit"/>
      <sheetName val="AP Accruals"/>
      <sheetName val="Form 941"/>
      <sheetName val="Section I------------------&gt;"/>
      <sheetName val="Consolidated Income Statement"/>
      <sheetName val="Cons Cash Flow Statement"/>
      <sheetName val="Monthly P&amp;L's"/>
      <sheetName val="Section II------------------&gt;"/>
      <sheetName val="Location Summaries"/>
      <sheetName val="Location Income Statements"/>
      <sheetName val="9810BCR"/>
      <sheetName val="9810"/>
      <sheetName val="9897BCR"/>
      <sheetName val="9897"/>
      <sheetName val="9810 (2)"/>
      <sheetName val="9897 (2)"/>
      <sheetName val="Capital List"/>
      <sheetName val="Details03"/>
      <sheetName val="Details04"/>
      <sheetName val="ZGLSRP05_308860"/>
      <sheetName val="333000"/>
      <sheetName val="Table of Contents "/>
      <sheetName val="Notes to Availability"/>
      <sheetName val="BB Backup"/>
      <sheetName val="Inventory Composition Analysis"/>
      <sheetName val="Excess-Obsolete"/>
      <sheetName val="Cost Test"/>
      <sheetName val="Net Debt Calc"/>
      <sheetName val="Fees and Expenses"/>
      <sheetName val="Model (MONTHLY)"/>
      <sheetName val="May LTM FIFO"/>
      <sheetName val="May LTM LIFO "/>
      <sheetName val="June LTM LIFO"/>
      <sheetName val="B Base Comparison"/>
      <sheetName val="Sev Payments Schedule"/>
      <sheetName val="EBITDA Addbacks to Lenders"/>
      <sheetName val="Addbacks to Net Income"/>
      <sheetName val="US Projections by Facility"/>
      <sheetName val="UK Projections by Facility"/>
      <sheetName val="Other Analyses&gt;&gt;"/>
      <sheetName val="Model Versus Audits"/>
      <sheetName val="Trough to Peak Bridge"/>
      <sheetName val="Global Insight Market"/>
      <sheetName val="Tax Differential"/>
      <sheetName val="Acquisitions and Sales"/>
      <sheetName val="Historicals for DBZ"/>
      <sheetName val="Comparison (NEW)"/>
      <sheetName val="Model Changes"/>
      <sheetName val="Adjustments to EBITDA"/>
      <sheetName val="Price Matrix"/>
      <sheetName val="Backup&gt;&gt;"/>
      <sheetName val="OLD Model"/>
      <sheetName val="option schedule"/>
      <sheetName val="HeadOffice"/>
      <sheetName val="Macreadys"/>
      <sheetName val="Wesson Bright"/>
      <sheetName val="MES"/>
      <sheetName val="GB Longmore"/>
      <sheetName val="HotRoll - SGA"/>
      <sheetName val="Wesson HR"/>
      <sheetName val="Gadd"/>
      <sheetName val="UK BS Monthly 2005"/>
      <sheetName val="US Capital Ex Schedule"/>
      <sheetName val="UK 2005 Monthly IS"/>
      <sheetName val="US Monthly BS 2005"/>
      <sheetName val="2005 US Monthly"/>
      <sheetName val="13.0% Notes Due 2011"/>
      <sheetName val="Switches for Returns Summary"/>
      <sheetName val="THL Multiple  Case Summary"/>
      <sheetName val="THL Case Returns Summary"/>
      <sheetName val="Inputs (Financial)"/>
      <sheetName val="Inputs (General)"/>
      <sheetName val="Volume Analysis Chart"/>
      <sheetName val="Gross Profit Chart"/>
      <sheetName val="EBITDA Chart"/>
      <sheetName val="Operating Summary"/>
      <sheetName val="Debt Paydown"/>
      <sheetName val="DBBUD95"/>
      <sheetName val="Bid Comparison (2)"/>
      <sheetName val="Bacou Fees"/>
      <sheetName val="Transaction Fees"/>
      <sheetName val="Sources and Uses Detail"/>
      <sheetName val="Returns Variance 7.5x"/>
      <sheetName val="Returns Variance"/>
      <sheetName val="Returns Detail 05"/>
      <sheetName val="Returns Variance 7.0x"/>
      <sheetName val="BS Proj."/>
      <sheetName val="USA Model"/>
      <sheetName val="Europe B.S. Adjustments"/>
      <sheetName val="Combined Model"/>
      <sheetName val="Sensitivity Cases"/>
      <sheetName val="Clawback"/>
      <sheetName val="Stand-Alone"/>
      <sheetName val="New Consolidated"/>
      <sheetName val="USA B.S. Adjustments"/>
      <sheetName val="NSP Detail"/>
      <sheetName val="NSP Cons."/>
      <sheetName val="PF Adj."/>
      <sheetName val="Holdings B.S. Adjustments"/>
      <sheetName val="Bid Comparison"/>
      <sheetName val="Consol Trans Summ"/>
      <sheetName val="Pmts"/>
      <sheetName val="USA Credit Stats"/>
      <sheetName val="Europe Credit Stats"/>
      <sheetName val="Europe Model"/>
      <sheetName val="Bacou USA"/>
      <sheetName val="Bacou by Div."/>
      <sheetName val="USA Consol Detail"/>
      <sheetName val="USA Consol BS "/>
      <sheetName val="Uvex"/>
      <sheetName val="Uvex BS"/>
      <sheetName val="HLI"/>
      <sheetName val="HLI BS"/>
      <sheetName val="SVA"/>
      <sheetName val="SVA BS"/>
      <sheetName val="BIO"/>
      <sheetName val="BIO BS"/>
      <sheetName val="TOI"/>
      <sheetName val="TOI BS"/>
      <sheetName val="WD BS"/>
      <sheetName val="PFG"/>
      <sheetName val="PFG BS"/>
      <sheetName val="Corp BS"/>
      <sheetName val="Bacou France"/>
      <sheetName val="US$ P&amp;L"/>
      <sheetName val="US$ FCF"/>
      <sheetName val="FF P&amp;L"/>
      <sheetName val="FF FCF"/>
      <sheetName val="Segment 2"/>
      <sheetName val="Segment 3"/>
      <sheetName val="Segment 4"/>
      <sheetName val="Segment 5"/>
      <sheetName val="Printing"/>
      <sheetName val="Dep_01"/>
      <sheetName val="Dep_02"/>
      <sheetName val="Consoldiated"/>
      <sheetName val="Blank 3"/>
      <sheetName val="File"/>
      <sheetName val="GeneralMacros"/>
      <sheetName val="mkt_shr_output"/>
      <sheetName val="K-8"/>
      <sheetName val="9-12"/>
      <sheetName val="mkt_shr_by_revenue"/>
      <sheetName val="Slide Back-up (I)"/>
      <sheetName val="Adoption Schedule (K-8) (I)"/>
      <sheetName val="Adoption Schedule (9-12) (I)"/>
      <sheetName val="Curious Share Info. (I)"/>
      <sheetName val="Market Data(I)"/>
      <sheetName val="Open State Growth Build-up (I)"/>
      <sheetName val="Spend By State Adjustment (I)"/>
      <sheetName val="Revenue distribution (I)"/>
      <sheetName val="Estimation of Subject Prices(I)"/>
      <sheetName val="IC Mgmt Fee Calculation"/>
      <sheetName val="Current P&amp;L"/>
      <sheetName val="BU P&amp;L YTD 2011- TEXAS 7% alloc"/>
      <sheetName val="Mgmt fee calc P1-P4'12 True up"/>
      <sheetName val="907525 P1-P4'12"/>
      <sheetName val="NonConforming"/>
      <sheetName val="JE Listing"/>
      <sheetName val="Purpose"/>
      <sheetName val="TD Index"/>
      <sheetName val="T1-Tax Summary"/>
      <sheetName val="T2-RateRec"/>
      <sheetName val="T3-Perm M's"/>
      <sheetName val="T4-Stock Options"/>
      <sheetName val="T5-TaxCalc"/>
      <sheetName val="T6-Apportionment"/>
      <sheetName val="T7-State-LocalTaxCalc"/>
      <sheetName val="T8-State Adds &amp; Subtracts"/>
      <sheetName val="T9-Add-Subt Support"/>
      <sheetName val="T9.1-AL Fed Tax"/>
      <sheetName val="T9.2-IA Fed Tax"/>
      <sheetName val="T9.3-LA Fed Tax"/>
      <sheetName val="T9.4-MO Fed Tax"/>
      <sheetName val="T10-Intangibles Expense by Q"/>
      <sheetName val="T10.1-Intangibles Exp by Yr"/>
      <sheetName val="T10.2-Intangible Interest"/>
      <sheetName val="T11-Company P&amp;L"/>
      <sheetName val="T11-Company P&amp;L (Clone)"/>
      <sheetName val="T12-Reserve Rollforward"/>
      <sheetName val="T13-Actual - Budget"/>
      <sheetName val="T14-EntityAlloc"/>
      <sheetName val="T14-EntityAlloc (Clone)"/>
      <sheetName val="T15-Entries"/>
      <sheetName val="T16-Meals Penalties"/>
      <sheetName val="T18-Management Fee"/>
      <sheetName val="T19-E-Pets Budget"/>
      <sheetName val="T20-Income Statement"/>
      <sheetName val="T22-Sales"/>
      <sheetName val="T-23 Aircraft"/>
      <sheetName val="PL Mo 1"/>
      <sheetName val="PL Mo 2"/>
      <sheetName val="PL Mo 3"/>
      <sheetName val="PL Mo 4"/>
      <sheetName val="PL Mo 5"/>
      <sheetName val="PL Mo 6"/>
      <sheetName val="PL Mo 7"/>
      <sheetName val="PL Mo 8"/>
      <sheetName val="PL Mo 9"/>
      <sheetName val="PL Mo 10"/>
      <sheetName val="PL Mo 11"/>
      <sheetName val="AdvertisingAlloc TAB6"/>
      <sheetName val="DistAllocation TAB10"/>
      <sheetName val="Q-01-29-05 Reconciliation"/>
      <sheetName val="8900"/>
      <sheetName val="T1B-Tax Summary"/>
      <sheetName val="Entry 2"/>
      <sheetName val="Entry Form 2"/>
      <sheetName val="Q3 FYE 2006 Journal Entry (1)"/>
      <sheetName val="Q3 FYE 2006 Journal Entry (2)"/>
      <sheetName val="AERO"/>
      <sheetName val="DEBT10"/>
      <sheetName val="Returns Detail 05 4.3.01 Propos"/>
      <sheetName val="Payout Full Buyout 03"/>
      <sheetName val="Returns Full Buyout 03 Class B"/>
      <sheetName val="TWP Valuation"/>
      <sheetName val="Payout SA 05"/>
      <sheetName val="Payout SA 03"/>
      <sheetName val="Payout 2000"/>
      <sheetName val="Returns SA 05"/>
      <sheetName val="Returns SA 03"/>
      <sheetName val="Payout WPZ 03 AB"/>
      <sheetName val="Payout WPZ 03 CD"/>
      <sheetName val="Returns Detail 03"/>
      <sheetName val="OPTIONS 2000"/>
      <sheetName val="Payout Full Buyout 05"/>
      <sheetName val="Returns Full Buyout 05 Class B"/>
      <sheetName val="Returns Full Buyout 05 Options"/>
      <sheetName val="Summary Returns"/>
      <sheetName val="Payout WPZ 05 New"/>
      <sheetName val="01 Exit Summary"/>
      <sheetName val="Payout WPZ 01 4.3.01 Propos"/>
      <sheetName val="03 Exit Summary"/>
      <sheetName val="Payout WPZ 03 4.3.01 Propos"/>
      <sheetName val="05 Exit Summary"/>
      <sheetName val="Payout WPZ 05 4.3.01 Proposal"/>
      <sheetName val="Payout WPZ 05 AB"/>
      <sheetName val="Payout WPZ 05 CD"/>
      <sheetName val="Payout SA 01"/>
      <sheetName val="Returns SA 01"/>
      <sheetName val="THL Funds"/>
      <sheetName val="Expense Detail"/>
      <sheetName val="Sources_Uses"/>
      <sheetName val="12MONFY98"/>
      <sheetName val="WPZ"/>
      <sheetName val="TWP (2)"/>
      <sheetName val="Forecast (2)"/>
      <sheetName val="Forecast (3)"/>
      <sheetName val="Forecast (4)"/>
      <sheetName val="OLD PAGES"/>
      <sheetName val="Consolidated (1)"/>
      <sheetName val="CIB"/>
      <sheetName val="TWP"/>
      <sheetName val="CIB2"/>
      <sheetName val="TWP2"/>
      <sheetName val="Shares outs."/>
      <sheetName val="Ratio page"/>
      <sheetName val="Backup data"/>
      <sheetName val="California"/>
      <sheetName val="PetNosh"/>
      <sheetName val="Petco"/>
      <sheetName val="TEXAS APP"/>
      <sheetName val="DefComAnalysis"/>
      <sheetName val="Employment Credits"/>
      <sheetName val="Acc'd Exp &amp; Fringe"/>
      <sheetName val="DeprSummary"/>
      <sheetName val="R101 (Sch E - Off. Comp.)"/>
      <sheetName val="IncomeStatement"/>
      <sheetName val="BSAccount"/>
      <sheetName val="monci"/>
      <sheetName val="Scen 1"/>
      <sheetName val="Scen 2"/>
      <sheetName val="Scen 3"/>
      <sheetName val="Scen 4"/>
      <sheetName val="Scen 5"/>
      <sheetName val="10-Year DCF"/>
      <sheetName val="5-Year DCF"/>
      <sheetName val="Acq Scen1"/>
      <sheetName val="Acq Scen 2"/>
      <sheetName val="Acq Scen 3"/>
      <sheetName val="Acq Scen 4"/>
      <sheetName val="Acq Scen 5"/>
      <sheetName val="Val-Matrix"/>
      <sheetName val="Combined  PF BS"/>
      <sheetName val="LBO Financials"/>
      <sheetName val="LBO PF BS"/>
      <sheetName val="SPIN PFBS "/>
      <sheetName val="PF Comb Summary"/>
      <sheetName val="Simmons Holdings Funds Flow"/>
      <sheetName val="Fees &amp; Expenses"/>
      <sheetName val="Equity Calculation"/>
      <sheetName val="Debt Calculation"/>
      <sheetName val="Debt Fees and Expenses"/>
      <sheetName val="Tender Consideration"/>
      <sheetName val="Seller Fees &amp; Expenses"/>
      <sheetName val="Mgmt Obl &amp; Shares"/>
      <sheetName val="Cap Table (Fenway)"/>
      <sheetName val="Warrants &amp; SARS"/>
      <sheetName val="Mgt. Share Calcs."/>
      <sheetName val="Other Mgt."/>
      <sheetName val="Cap Table (Econ)"/>
      <sheetName val="Cap Table (Voting)"/>
      <sheetName val="A-Notes"/>
      <sheetName val="B-TIS"/>
      <sheetName val="C-Bk 2 Tx"/>
      <sheetName val="D-P&amp;L"/>
      <sheetName val="E-Bal Sht"/>
      <sheetName val="F-TR Bal Sht"/>
      <sheetName val="M3-Recon"/>
      <sheetName val="G-M3"/>
      <sheetName val="M3-COGS"/>
      <sheetName val="M3-Stmt"/>
      <sheetName val="M-101"/>
      <sheetName val="M-102"/>
      <sheetName val="M-104"/>
      <sheetName val="M-106"/>
      <sheetName val="M-107"/>
      <sheetName val="M-108"/>
      <sheetName val="M-110"/>
      <sheetName val="M-111"/>
      <sheetName val="M-112"/>
      <sheetName val="M-113 (Temp)"/>
      <sheetName val="M-113 OLD"/>
      <sheetName val="M-113 (Perm)"/>
      <sheetName val="M-117"/>
      <sheetName val="M-121"/>
      <sheetName val="M-122"/>
      <sheetName val="M-124"/>
      <sheetName val="M-125"/>
      <sheetName val="M-131"/>
      <sheetName val="M-135"/>
      <sheetName val="M-137"/>
      <sheetName val="M-137 detail"/>
      <sheetName val="M-141"/>
      <sheetName val="M-145"/>
      <sheetName val="M-146"/>
      <sheetName val="M-146L"/>
      <sheetName val="M-152"/>
      <sheetName val="M-153"/>
      <sheetName val="M-155 OID Amort"/>
      <sheetName val="M-156"/>
      <sheetName val="M-157"/>
      <sheetName val="M-162"/>
      <sheetName val="M-164"/>
      <sheetName val="M-166"/>
      <sheetName val="M-167"/>
      <sheetName val="M-167A"/>
      <sheetName val="M-168"/>
      <sheetName val="M-170"/>
      <sheetName val="M-172"/>
      <sheetName val="M-173"/>
      <sheetName val="M-180"/>
      <sheetName val="M-181"/>
      <sheetName val="M-181 New"/>
      <sheetName val="M-182"/>
      <sheetName val="M-182 New"/>
      <sheetName val="M-183"/>
      <sheetName val="M-183 Old Prov"/>
      <sheetName val="M-183 OLD"/>
      <sheetName val="M-184"/>
      <sheetName val="M-184 Old"/>
      <sheetName val="M-184 per TR"/>
      <sheetName val="M-185_New"/>
      <sheetName val="M-185"/>
      <sheetName val="M-186"/>
      <sheetName val="M-187"/>
      <sheetName val="M-188"/>
      <sheetName val="M-189"/>
      <sheetName val="M-190 FY 020307"/>
      <sheetName val="M-190 Old"/>
      <sheetName val="M-191 FY 02032007"/>
      <sheetName val="M-191 Old"/>
      <sheetName val="M-190"/>
      <sheetName val="M-191"/>
      <sheetName val="M-190 Old1"/>
      <sheetName val="M-191 Old1"/>
      <sheetName val="M-192"/>
      <sheetName val="M-193"/>
      <sheetName val="M-194"/>
      <sheetName val="M-195"/>
      <sheetName val="M-301"/>
      <sheetName val="M-302"/>
      <sheetName val="M-309"/>
      <sheetName val="M-311 New"/>
      <sheetName val="M-310"/>
      <sheetName val="M-310 Old"/>
      <sheetName val="M-311"/>
      <sheetName val="M-311 Old"/>
      <sheetName val="M-313"/>
      <sheetName val="M-313 Old1"/>
      <sheetName val="M-401"/>
      <sheetName val="M-402"/>
      <sheetName val="M-402 Old"/>
      <sheetName val="M-403"/>
      <sheetName val="M-404"/>
      <sheetName val="M-405"/>
      <sheetName val="M-406"/>
      <sheetName val="M-406 Old"/>
      <sheetName val="M-407"/>
      <sheetName val="M-408"/>
      <sheetName val="M-409"/>
      <sheetName val="M-410"/>
      <sheetName val="Credits (W)"/>
      <sheetName val="SS TABS --&gt;"/>
      <sheetName val="M-110 (Original)"/>
      <sheetName val="M-120"/>
      <sheetName val="M-313 OLD"/>
      <sheetName val="M-192 Old"/>
      <sheetName val="M-167 OLD"/>
      <sheetName val="M-189_old"/>
      <sheetName val="M-185 old"/>
      <sheetName val="M-184 Old1"/>
      <sheetName val="M-401 Old"/>
      <sheetName val="M-191 Prov"/>
      <sheetName val="Audit#1"/>
      <sheetName val="CorpCurrent"/>
      <sheetName val="CorpBal"/>
      <sheetName val="JV"/>
      <sheetName val="Sched"/>
      <sheetName val="Revised Cover Page"/>
      <sheetName val="NWC Summary v3"/>
      <sheetName val="WC Summary -condensed"/>
      <sheetName val="Tax Adjustments"/>
      <sheetName val="3 - 1.25 Balances"/>
      <sheetName val="Jan BS"/>
      <sheetName val="BS Location"/>
      <sheetName val="AP Rollforward"/>
      <sheetName val="Current BS"/>
      <sheetName val="The Easy Way"/>
      <sheetName val="Closing Balance Sheet"/>
      <sheetName val="Closing NWC"/>
      <sheetName val="Benchmark"/>
      <sheetName val="Harcourt"/>
      <sheetName val="ConsoQModel"/>
      <sheetName val="USQModel"/>
      <sheetName val="EurQModel"/>
      <sheetName val="CaseTrigger"/>
      <sheetName val="CompMgtNewOld"/>
      <sheetName val="GeoSplit"/>
      <sheetName val="SetUpMult"/>
      <sheetName val="ExitvsSetUpMult"/>
      <sheetName val="MidCycleNewBCP"/>
      <sheetName val="MidCycleNewSponsor"/>
      <sheetName val="MidCycle EBITOld"/>
      <sheetName val="SponsorVsNewBase2"/>
      <sheetName val="HM&amp;VUESumFin"/>
      <sheetName val="NormZ"/>
      <sheetName val="BizRank"/>
      <sheetName val="CaseComp"/>
      <sheetName val="OptPesComp"/>
      <sheetName val="WYNTB"/>
      <sheetName val="OldNewBridge"/>
      <sheetName val="ReconHM&amp;VUE"/>
      <sheetName val="SponsorVsNewBase"/>
      <sheetName val="PlateCapexDiff"/>
      <sheetName val="MgtVsNewBase"/>
      <sheetName val="SchoolBase"/>
      <sheetName val="McDougalBase"/>
      <sheetName val="OpFCF"/>
      <sheetName val="DivFin"/>
      <sheetName val="SOP"/>
      <sheetName val="SetUpMultHMOnly"/>
      <sheetName val="SchoolPes"/>
      <sheetName val="McDougalPes"/>
      <sheetName val="Recon=&gt;"/>
      <sheetName val="Bank Bridge"/>
      <sheetName val="BCP Bridge"/>
      <sheetName val="Bank 02-08 Bridge"/>
      <sheetName val="BCP 02-08 Bridge"/>
      <sheetName val="Trend Summ"/>
      <sheetName val="QofE Bridge Bank"/>
      <sheetName val="Trend New BCP"/>
      <sheetName val="Trend New Sponsor"/>
      <sheetName val="Compare"/>
      <sheetName val="Miss Bridge"/>
      <sheetName val="Trend Back-Up"/>
      <sheetName val="ElMkt"/>
      <sheetName val="SecMkt"/>
      <sheetName val="Actu3Detail"/>
      <sheetName val="2002Recon"/>
      <sheetName val="ActiveClearinghouseExchangeReco"/>
      <sheetName val="Stockholders_Pivot Table"/>
      <sheetName val="Trusts_Pivot Table"/>
      <sheetName val="Sponsors"/>
      <sheetName val="Reinvestment"/>
      <sheetName val="Supporting Schedule "/>
      <sheetName val="Inputs into Closing Stmt"/>
      <sheetName val="Equity Payout"/>
      <sheetName val="Proforma RRR Summary-Monthly"/>
      <sheetName val="Proforma RRR Summary"/>
      <sheetName val="Profitability Profile-Owned"/>
      <sheetName val="Profitability Profile-Man-Lease"/>
      <sheetName val="Profitability Profile-Total"/>
      <sheetName val="Rolling RRR"/>
      <sheetName val="Rolling RRR YTD"/>
      <sheetName val="Lease-Up Summary"/>
      <sheetName val="Lease-Up Summary YTD"/>
      <sheetName val="Lease-Up Customer Summary"/>
      <sheetName val="Terminations Summary "/>
      <sheetName val="Terminations Summary YTD"/>
      <sheetName val="Terminations Customer Summary"/>
      <sheetName val="Cash Flow by SDA &amp; SDL"/>
      <sheetName val="Cash Flow by SDA &amp; Asset Type"/>
      <sheetName val="Towers by Entity"/>
      <sheetName val="Site &amp; Tower Rollforward"/>
      <sheetName val="Top 20 Customer RRR"/>
      <sheetName val="Top 10 Cust by Tech"/>
      <sheetName val="Sites &amp; Towers by State"/>
      <sheetName val="Towers by SDA &amp; Tower Type"/>
      <sheetName val="Terminated Sites"/>
      <sheetName val="Telephony Leases"/>
      <sheetName val="BTA Rank"/>
      <sheetName val="All Customers"/>
      <sheetName val="Site Cash Flow-active towers"/>
      <sheetName val="Inactive Towers"/>
      <sheetName val="Lease-Up Detail"/>
      <sheetName val="Churn Detail"/>
      <sheetName val="Tower Cross Reference List"/>
      <sheetName val="Tower Detail"/>
      <sheetName val="Site Cash Flow-all towers"/>
      <sheetName val="Lease Detail"/>
      <sheetName val="Lease-Up Detail YTD"/>
      <sheetName val="Churn Detail YTD"/>
      <sheetName val="Top 10 Cust by Tech cam"/>
      <sheetName val="Site &amp; Tower Rollforward cam"/>
      <sheetName val="2.11 Sales by BDM cam"/>
      <sheetName val="2.11 Lease up and Churn cam"/>
      <sheetName val="Customer Tele Leases"/>
      <sheetName val="Lease Expiry Summary ALL"/>
      <sheetName val="Lease Expiry Summary OWNED"/>
      <sheetName val="Lease Expiry Summary MGDLSD"/>
      <sheetName val="Site Lease Expiry - Owned"/>
      <sheetName val="Site Lease Expiry - MgdLsd"/>
      <sheetName val="Site Lease Expiry - Inactiv"/>
      <sheetName val="Staging 4 Vect Plots"/>
      <sheetName val="US Core IS"/>
      <sheetName val="US Core Sen"/>
      <sheetName val="OffShore IS"/>
      <sheetName val="Offshore Countries"/>
      <sheetName val="OffShore Sen"/>
      <sheetName val="ValueAdded IS"/>
      <sheetName val="Value Added Countries"/>
      <sheetName val="ValueAdded Sen"/>
      <sheetName val="Internet IS"/>
      <sheetName val="Internet Sen"/>
      <sheetName val="Cable IS"/>
      <sheetName val="Cable Rev"/>
      <sheetName val="Cable Sen"/>
      <sheetName val="Rev Sen"/>
      <sheetName val="FHLMC"/>
      <sheetName val="Return Scenarios"/>
      <sheetName val="Printable IRR Slide"/>
      <sheetName val="DetailSummaryFundCommitments 1 "/>
      <sheetName val="Adjusted"/>
      <sheetName val="workings (keep)"/>
      <sheetName val="Servicing by Vintage"/>
      <sheetName val="FNMA Profitability"/>
      <sheetName val="Recovery Business"/>
      <sheetName val="Servicing G&amp;A Walk"/>
      <sheetName val="Other Servicing Sheet"/>
      <sheetName val="Cash Work"/>
      <sheetName val="UW Checklist"/>
      <sheetName val="Comp Analysis"/>
      <sheetName val="TC"/>
      <sheetName val="IT&amp;D"/>
      <sheetName val="CB Kenosha"/>
      <sheetName val="IC-Summary"/>
      <sheetName val="LoanSum"/>
      <sheetName val="Lender Sum"/>
      <sheetName val="DevBud"/>
      <sheetName val="Var."/>
      <sheetName val="Config."/>
      <sheetName val="ME"/>
      <sheetName val="Ancillary"/>
      <sheetName val="AL&amp;ME"/>
      <sheetName val="Food"/>
      <sheetName val="Plant"/>
      <sheetName val="Sec"/>
      <sheetName val="Prp"/>
      <sheetName val="Hk"/>
      <sheetName val="Res."/>
      <sheetName val="Monthly Sum"/>
      <sheetName val="MOG Output"/>
      <sheetName val="Opns"/>
      <sheetName val="CBC LaCrosse"/>
      <sheetName val="Fortress Assumptions"/>
      <sheetName val="for merger model"/>
      <sheetName val="MCM League Tables"/>
      <sheetName val="Deals priced"/>
      <sheetName val="Euro"/>
      <sheetName val="Telecom"/>
      <sheetName val="BS_Data"/>
      <sheetName val="PYBS_Data"/>
      <sheetName val="IS_Data"/>
      <sheetName val="PMIS_Data"/>
      <sheetName val="PYIS_Data"/>
      <sheetName val="verify"/>
      <sheetName val="FHLMC_Charts"/>
      <sheetName val="JAN01_perGL$"/>
      <sheetName val="Adds_Recap"/>
      <sheetName val="Adds_Recap_2001_01"/>
      <sheetName val="ComparisonofValues"/>
      <sheetName val="LENs"/>
      <sheetName val="SUNSHINE"/>
      <sheetName val="ChangeinControl"/>
      <sheetName val="FROSTxLEC"/>
      <sheetName val="FROST"/>
      <sheetName val="SumofParts"/>
      <sheetName val="Fin Val"/>
      <sheetName val="PPM"/>
      <sheetName val="BROKER REC (B)"/>
      <sheetName val="Breaks"/>
      <sheetName val="FeesAccrued"/>
      <sheetName val="CorpTrades"/>
      <sheetName val="Trades"/>
      <sheetName val="Trades T-1"/>
      <sheetName val="Positions"/>
      <sheetName val="Symbols"/>
      <sheetName val="MasterYday"/>
      <sheetName val="Updates"/>
      <sheetName val="Problems"/>
      <sheetName val="PFR"/>
      <sheetName val="DPR-EUR"/>
      <sheetName val="DPR-USD"/>
      <sheetName val="DPR-GBP"/>
      <sheetName val="DPR-SEK"/>
      <sheetName val="DPR-JPY"/>
      <sheetName val="DPR-CHF"/>
      <sheetName val="DPR-AUD"/>
      <sheetName val="DPR-CAD"/>
      <sheetName val="DPR-DKK"/>
      <sheetName val="DPR-NOK"/>
      <sheetName val="DPR-SUMMARY"/>
      <sheetName val="ledger_entries"/>
      <sheetName val="Scenario1"/>
      <sheetName val="Scenario2"/>
      <sheetName val="Shareholder's Model --&gt;"/>
      <sheetName val="Investment Position"/>
      <sheetName val="Trust Investor"/>
      <sheetName val="Strawman Output"/>
      <sheetName val="BS Pricer"/>
      <sheetName val="12_31_13"/>
      <sheetName val="12-31 ALFA Reports"/>
      <sheetName val="Valuation Deck --&gt;"/>
      <sheetName val="Projected Financials"/>
      <sheetName val="Key Metrics"/>
      <sheetName val="AVP "/>
      <sheetName val="MCFC_DCF"/>
      <sheetName val="MCF_PerShare"/>
      <sheetName val="MCFC_CSC"/>
      <sheetName val="Other Outputs --&gt;"/>
      <sheetName val="D_P Range"/>
      <sheetName val="Proj Comp"/>
      <sheetName val="Backup --&gt;"/>
      <sheetName val="NI"/>
      <sheetName val="BS_Cons_2012"/>
      <sheetName val="BS_Cons_2011"/>
      <sheetName val="IS_Cons_2012"/>
      <sheetName val="BS_2012"/>
      <sheetName val="IS_2012"/>
      <sheetName val="BS_2011"/>
      <sheetName val="SNL"/>
      <sheetName val="DCF_backup"/>
      <sheetName val="CSC_backup"/>
      <sheetName val="HNSt-1"/>
      <sheetName val="HNS"/>
      <sheetName val="SNH t-1"/>
      <sheetName val="SNH"/>
      <sheetName val="ToUpdate"/>
      <sheetName val="DPR-ZAR"/>
      <sheetName val="MyNew"/>
      <sheetName val="ExclMyNew"/>
      <sheetName val="MLPB"/>
      <sheetName val="Margin summary"/>
      <sheetName val="TIEOUT"/>
      <sheetName val="12611_extract"/>
      <sheetName val="12611"/>
      <sheetName val="mad1_sm"/>
      <sheetName val="mad1_8003"/>
      <sheetName val="mad1_8003_yest"/>
      <sheetName val="mad10715"/>
      <sheetName val="mad10715_yest"/>
      <sheetName val="mad10715_T-2"/>
      <sheetName val="mad12114"/>
      <sheetName val="mad19012"/>
      <sheetName val="LostTrades"/>
      <sheetName val="Margin est"/>
      <sheetName val="Temasek (ee participation)"/>
      <sheetName val="Waterfall (Mechanics)"/>
      <sheetName val="Holder List (Lookthrough)"/>
      <sheetName val="Virtu Financial LLC"/>
      <sheetName val="VEH - Class A-2 Profits Intrsts"/>
      <sheetName val="VEH - Class B Interests"/>
      <sheetName val="Virtu East MIP LLC"/>
      <sheetName val="Historical Distributions"/>
      <sheetName val="SL Data"/>
      <sheetName val="VF LLC Sep 14 Dist"/>
      <sheetName val="VF LLC Aug 14 Dist"/>
      <sheetName val="VF LLC Jun 14 Dist"/>
      <sheetName val="VF LLC Apr 14 Dist"/>
      <sheetName val="VF LLC Mar 14 Dist"/>
      <sheetName val="VF LLC Jan 14 Dist"/>
      <sheetName val="VF LLC Nov 13 Dist"/>
      <sheetName val="VEH Nov Special A2 Profits Ints"/>
      <sheetName val="VF LLC Sep 13 Dist"/>
      <sheetName val="VF LLC Aug 13 Dist 2"/>
      <sheetName val="VF LLC Aug 13 Dist 1"/>
      <sheetName val="VF LLC Jun 13 Dist"/>
      <sheetName val="VF LLC May 13 Dist 2"/>
      <sheetName val="VF LLC May 13 Dist 1"/>
      <sheetName val="VF LLC Apr 13 Dist"/>
      <sheetName val="VF LLC 1st Qtr Tax &amp; Profit"/>
      <sheetName val="VF LLC Jan 13 Dist"/>
      <sheetName val="VF LLC Dec 12 Dist"/>
      <sheetName val="VF LLC Sep 12 Dist"/>
      <sheetName val="VF LLC Jun 12 Dist"/>
      <sheetName val="VF LLC May 12 Dist"/>
      <sheetName val="VF LLC Apr 12 Dist"/>
      <sheetName val="VF LLC Jan 12 Dist"/>
      <sheetName val="VF LLC Dec 11 Dist"/>
      <sheetName val="VF LLC Tax Dec 2011"/>
      <sheetName val="VF LLC Profit Dec 2011"/>
      <sheetName val="VF LLC Sep 11 Dist"/>
      <sheetName val="VF LLC Tax Sep 2011"/>
      <sheetName val="VF LLC Profit Sep 2011"/>
      <sheetName val="Prior Distributions-OLD"/>
      <sheetName val="Selected Summary IPO Statistics"/>
      <sheetName val="Unaudited Pro Forma Dec 2013 IS"/>
      <sheetName val="Unaudited Pro Forma Dec 2013 BS"/>
      <sheetName val="Analysis-&gt;"/>
      <sheetName val="Cash Flow Calculation"/>
      <sheetName val="DTA-&gt;"/>
      <sheetName val="Federal ETR"/>
      <sheetName val="State Net ETR"/>
      <sheetName val="Equity-&gt;"/>
      <sheetName val="Class B Charge"/>
      <sheetName val="7-8-11 Valuation"/>
      <sheetName val="2014 MIP"/>
      <sheetName val="Amortization - blended rate"/>
      <sheetName val="IPO expenses"/>
      <sheetName val="IPO Cap Table"/>
      <sheetName val="IPO Waterfall (Mechanics)"/>
      <sheetName val="Prior Distributions"/>
      <sheetName val="VF LLC Nov Special Dist Working"/>
      <sheetName val="VF LLC 3rd Tax Dist Working"/>
      <sheetName val="VF LLC 2nd Profit Dist Work #2"/>
      <sheetName val="VF LLC 2nd Profit Dist Work"/>
      <sheetName val="VF LLC 2nd Tax Dist (6.12.13)"/>
      <sheetName val="VF LLC 1st Profit Dist Working"/>
      <sheetName val="VF LLC  Special Dist 5.1.13"/>
      <sheetName val="VF LLC 4.12.13 Tax &amp; Profit"/>
      <sheetName val="VF LLC Profit 1.18.2013 Dist"/>
      <sheetName val="VF LLC 4th Qtr 2012 Dist"/>
      <sheetName val="VF LLC 3rd Qtr 2012 Dis"/>
      <sheetName val="VF LLC 2nd Qtr 2012 Dis"/>
      <sheetName val="VF LLC 1sr Qtr 2012 2nd Distr "/>
      <sheetName val="VF LLC 1sr Qtr (4.13)2012 Distr"/>
      <sheetName val="VF LLC Jan 2012 Distro"/>
      <sheetName val="VF LLC Total Dec 2011 "/>
      <sheetName val="VF LLC Total Sep 2011"/>
      <sheetName val="SLP_TEM_Mins"/>
      <sheetName val="Class A-2 Profits Rollforward"/>
      <sheetName val="RP Basket (Stock Repurch)"/>
      <sheetName val="VF LLC Feb 15 Dist Stub 1"/>
      <sheetName val="Virtu Financial LLC - Pre-Txn"/>
      <sheetName val="Virtu Financial LLC - Post-Txn"/>
      <sheetName val="Sched 5.1"/>
      <sheetName val="VF LLC Dist TEMPLATE"/>
      <sheetName val="VF LLC Feb 15 Dist Stub 3"/>
      <sheetName val="VF LLC Nov 14 Dist"/>
      <sheetName val="VF LLC Jan 15 Dist Stub 1"/>
      <sheetName val="VF LLC Jan 15 Dist Stub 3"/>
      <sheetName val="VV_DC Pro Forma Distro"/>
      <sheetName val="Tax Calculation (2)"/>
      <sheetName val="Cash Flow Calculation (2)"/>
      <sheetName val="Summary Ownerships"/>
      <sheetName val="DTA-&gt; (2)"/>
      <sheetName val="Tax Calculation - GS"/>
      <sheetName val="Virtu Blocker Summary"/>
      <sheetName val="Federal ETR (2)"/>
      <sheetName val="State Net ETR (2)"/>
      <sheetName val="Footnotes (2)"/>
      <sheetName val="S1 Ownership Tables"/>
      <sheetName val="Analysis-&gt; (2)"/>
      <sheetName val="Selected Summary IPO Statis (2"/>
      <sheetName val="Equity-&gt; (2)"/>
      <sheetName val="EPS (2)"/>
      <sheetName val="Class B Charge (2)"/>
      <sheetName val="7-8-11 Valuation (2)"/>
      <sheetName val="2014 MIP (2)"/>
      <sheetName val="Unaudited Pro Forma Dec 2014 IS"/>
      <sheetName val="Unaudited Pro Forma Dec 2014 BS"/>
      <sheetName val="VF LLC Feb 15 Dist"/>
      <sheetName val="VF LLC Feb 15 Dist Stub 2"/>
      <sheetName val="VF LLC Jan 15 Dist"/>
      <sheetName val="VF LLC Jan 15 Dist Stub 2"/>
      <sheetName val="topside adj"/>
      <sheetName val="assumed liab"/>
      <sheetName val="cfn"/>
      <sheetName val="berk"/>
      <sheetName val="ge"/>
      <sheetName val="emc"/>
      <sheetName val="charles"/>
      <sheetName val="rfc"/>
      <sheetName val="ShortPrint Table of Contents"/>
      <sheetName val="Model====&gt;"/>
      <sheetName val="Downside Assumptions"/>
      <sheetName val="ModelAssumptions"/>
      <sheetName val="New S &amp; U"/>
      <sheetName val="New Bill Table"/>
      <sheetName val="BID"/>
      <sheetName val="WL Roll to Close"/>
      <sheetName val="Lehman WL Venture"/>
      <sheetName val="Whole Loan Schedule"/>
      <sheetName val="Residual Schedule"/>
      <sheetName val="MillCreek Bank TO INSERT"/>
      <sheetName val="MH annual"/>
      <sheetName val="MH monthly"/>
      <sheetName val="MH Advances"/>
      <sheetName val="MH assum"/>
      <sheetName val="HE assum"/>
      <sheetName val="HE Serv Adv"/>
      <sheetName val="HE annual"/>
      <sheetName val="HE monthly"/>
      <sheetName val="HI assum"/>
      <sheetName val="HI annual"/>
      <sheetName val="HI monthly"/>
      <sheetName val="CF assum"/>
      <sheetName val="CF annual"/>
      <sheetName val="CF monthly"/>
      <sheetName val="ins sum"/>
      <sheetName val="PPE TO INSERT CHRIS SHEET"/>
      <sheetName val="Unallocated Corp Overhead"/>
      <sheetName val="CFC Overhead"/>
      <sheetName val="MH Serv Adv"/>
      <sheetName val="SUM Serv Adv"/>
      <sheetName val="DO NOT USE===&gt;"/>
      <sheetName val="Assign Purch Price"/>
      <sheetName val="Aggressive MH DO NOT USE"/>
      <sheetName val="wl roll - AMENDED"/>
      <sheetName val="Old Base Case - TO DELETE"/>
      <sheetName val="NEW Debt Schedules"/>
      <sheetName val="MH annual (2)"/>
      <sheetName val="MH old annual "/>
      <sheetName val="Model Comparison OLD"/>
      <sheetName val="New S &amp; U (2)"/>
      <sheetName val="Fortress Analysis"/>
      <sheetName val="Sources _ Uses"/>
      <sheetName val="BidderInput"/>
      <sheetName val="BidForm"/>
      <sheetName val="BidCalc"/>
      <sheetName val="GroupCodes"/>
      <sheetName val="LLCStructure"/>
      <sheetName val="PMLP"/>
      <sheetName val="GroupCalc"/>
      <sheetName val="BidResults"/>
      <sheetName val="DataFields"/>
      <sheetName val="ValAsmp"/>
      <sheetName val="ValModel"/>
      <sheetName val="ValDebtSch"/>
      <sheetName val="Mo1Deliv"/>
      <sheetName val="Mo2Deliv"/>
      <sheetName val="Mo3Deliv"/>
      <sheetName val="Mo4Deliv"/>
      <sheetName val="Mo5Deliv"/>
      <sheetName val="Mo6Deliv"/>
      <sheetName val="Q4 LIBOR"/>
      <sheetName val="LC Q1"/>
      <sheetName val="LC Q2"/>
      <sheetName val="LC Q3"/>
      <sheetName val="LC Q4"/>
      <sheetName val="Commitment Fee"/>
      <sheetName val="Fronting Q1"/>
      <sheetName val="Fronting Q2"/>
      <sheetName val="Fronting Q3"/>
      <sheetName val="Fronting Q4"/>
      <sheetName val="PY Entries"/>
      <sheetName val="Year End Entries"/>
      <sheetName val="Recorded Entries"/>
      <sheetName val="Disclosures Passed"/>
      <sheetName val="Qualitative"/>
      <sheetName val="Conclusions"/>
      <sheetName val="Duplicates"/>
      <sheetName val="budget info"/>
      <sheetName val="9-10 topside adj"/>
      <sheetName val="Freddie_Adds_Orig5months"/>
      <sheetName val="Freddie_Adds_7months"/>
      <sheetName val="Freddie_Adds_DereksMethod"/>
      <sheetName val="Freddie_Liquids_Orig"/>
      <sheetName val="Freddie_Liquids_200101"/>
      <sheetName val="qryExportToExcel"/>
      <sheetName val="ClickHere"/>
      <sheetName val="Loanet-ABR"/>
      <sheetName val="Loanet-SEGDEF"/>
      <sheetName val="New Loans"/>
      <sheetName val="New Borrows"/>
      <sheetName val="Decision"/>
      <sheetName val="DontDelete"/>
      <sheetName val="Next Day Forecast"/>
      <sheetName val="Tomorrow"/>
      <sheetName val="ETF"/>
      <sheetName val="T+2 "/>
      <sheetName val="AsofQs"/>
      <sheetName val="Hot-List"/>
      <sheetName val="A-1 Instructions"/>
      <sheetName val="A-2 InfoMatrix"/>
      <sheetName val="A-3 CORPTAX Setup"/>
      <sheetName val="B-1 Summary"/>
      <sheetName val="B-2 Input"/>
      <sheetName val="B-3 Estimated Tax Pmt Calc"/>
      <sheetName val="B-4 Tax Calculation"/>
      <sheetName val="B-5 AMT-ACE Input"/>
      <sheetName val="B-6  AMT Calculation"/>
      <sheetName val="B-7 Prior Year Calc"/>
      <sheetName val="B-8 CY Calc - Summary"/>
      <sheetName val="B-9 CY Input"/>
      <sheetName val="B-10 CY Est Tax Calc"/>
      <sheetName val="B-11 CY Tax Calc"/>
      <sheetName val="B-12 CY AMT-ACE Input"/>
      <sheetName val="B-13 CY AMT Calc"/>
      <sheetName val="B-14 Ext - Summary"/>
      <sheetName val="B-15 Ext Input"/>
      <sheetName val="B-16 Ext Calc"/>
      <sheetName val="B-17 Ext Tax Calc"/>
      <sheetName val="B-18 Ext AMT-ACE Input"/>
      <sheetName val="B-19 Ext AMT Calc"/>
      <sheetName val="Fed Export Ext CTX"/>
      <sheetName val="FED EXPORT_GS-OS_E"/>
      <sheetName val="C-1 Appt"/>
      <sheetName val="C-2 Addback"/>
      <sheetName val="C-3 ES-EXT Comp"/>
      <sheetName val="C-4 Tax Calc"/>
      <sheetName val="C-6 TX"/>
      <sheetName val="STATE EXPORT_CTX"/>
      <sheetName val="WS Template"/>
      <sheetName val="STATE EXPORT_GS-OS_Q1"/>
      <sheetName val="STATE EXPORT_GS-OS_Q2"/>
      <sheetName val="STATE EXPORT_GS-OS_Q3"/>
      <sheetName val="STATE EXPORT_GS-OS_Q4"/>
      <sheetName val="STATE EXPORT_GS-OS_E"/>
      <sheetName val="Override Report"/>
      <sheetName val="%CORPTAX_DATA_CACHE%"/>
      <sheetName val="Lock Record"/>
      <sheetName val="zLast"/>
      <sheetName val="Tri State Cons. (2) "/>
      <sheetName val="PNE Cons. (2)"/>
      <sheetName val="Tri State Cons."/>
      <sheetName val="PNE Cons."/>
      <sheetName val="PNE Ind."/>
      <sheetName val="Other Sen"/>
      <sheetName val="D&amp;A "/>
      <sheetName val="EBITDA_Returns"/>
      <sheetName val="03 09 Service Charges US En (2)"/>
      <sheetName val="Summary P&amp;L REORG"/>
      <sheetName val="Cost of Revenues"/>
      <sheetName val="SG&amp;A Expenses"/>
      <sheetName val="Revenues - Combined"/>
      <sheetName val="Revenues - Telephony"/>
      <sheetName val="Revenues - Narrowband - LMR"/>
      <sheetName val="Revenues - Narrowband - Paging"/>
      <sheetName val="Revenues - Narrowband - SMR"/>
      <sheetName val="Revenues - Data"/>
      <sheetName val="Revenues - Broadcasting"/>
      <sheetName val="Revenues - Other Technologies"/>
      <sheetName val="SG&amp;A Capital Budget"/>
      <sheetName val="Compensation &amp; Headcount (2)"/>
      <sheetName val="Staff and Compensation"/>
      <sheetName val="Tom P&amp;L"/>
      <sheetName val="Rates-Ag02"/>
      <sheetName val="Rates-15Jun"/>
      <sheetName val="Rates-Ag03"/>
      <sheetName val="Rates-Sep03"/>
      <sheetName val="Rates-Dec03"/>
      <sheetName val="Spread (2)"/>
      <sheetName val="ABN 2380"/>
      <sheetName val="2380, ML wires"/>
      <sheetName val="ABN 2605"/>
      <sheetName val="BS to FS"/>
      <sheetName val="IS to FS"/>
      <sheetName val="Equity Roll to FS"/>
      <sheetName val="CF to FS"/>
      <sheetName val="Summary of Adjustments"/>
      <sheetName val="Tax Footnote"/>
      <sheetName val="Cash paid for interest"/>
      <sheetName val="Cash Paid for taxes"/>
      <sheetName val="Capitalized software"/>
      <sheetName val="Rec, Pay from BD"/>
      <sheetName val="Fair Value"/>
      <sheetName val="Collateral"/>
      <sheetName val="Borrowings"/>
      <sheetName val="Income Taxes"/>
      <sheetName val="Subsequent Events"/>
      <sheetName val="BS Pivot"/>
      <sheetName val="YTD P&amp;L Pivot"/>
      <sheetName val="Q1 CF - WIP"/>
      <sheetName val="StockDataRaw"/>
      <sheetName val="PnL"/>
      <sheetName val="PyroDataBase"/>
      <sheetName val="Pyro Summary"/>
      <sheetName val="SMH"/>
      <sheetName val="Buttons"/>
      <sheetName val="DIA"/>
      <sheetName val="SWH"/>
      <sheetName val="OIH"/>
      <sheetName val="BBH"/>
      <sheetName val="RTH"/>
      <sheetName val="PPH"/>
      <sheetName val="QQQ"/>
      <sheetName val="QQQBalancer"/>
      <sheetName val="MTDPnL"/>
      <sheetName val="Resources"/>
      <sheetName val="Settlements"/>
      <sheetName val="RKH"/>
      <sheetName val="BDH"/>
      <sheetName val="UTH"/>
      <sheetName val="QQ2"/>
      <sheetName val="HHH"/>
      <sheetName val="XLF"/>
      <sheetName val="Strats"/>
      <sheetName val="Credit Proj (using New Prepay)"/>
      <sheetName val="CF Analysis"/>
      <sheetName val="Extra (DO NOT PRINT) &gt;&gt;"/>
      <sheetName val="Collateral Valuation"/>
      <sheetName val="performing"/>
      <sheetName val="non-perform"/>
      <sheetName val="serv cfs"/>
      <sheetName val="serv pivot"/>
      <sheetName val="whole loan"/>
      <sheetName val="Credit Proj (Old)"/>
      <sheetName val="Credit Proj (v2 - 10 yr)"/>
      <sheetName val="2002 and 2003"/>
      <sheetName val="Out2002"/>
      <sheetName val="Out2003"/>
      <sheetName val="Old Vintages &gt;&gt;"/>
      <sheetName val="Out2000"/>
      <sheetName val="Out2001"/>
      <sheetName val="1a - Strat (old)"/>
      <sheetName val="1b - Collat Char"/>
      <sheetName val="4 - Comps"/>
      <sheetName val="NP Pxing"/>
      <sheetName val="Rough Calc"/>
      <sheetName val="1a - Strat (2002 2003)"/>
      <sheetName val="Age Group Recap GTE13"/>
      <sheetName val="Model Year Recap GTE13"/>
      <sheetName val="Model Year Recap2"/>
      <sheetName val="ModelYr Pivot"/>
      <sheetName val="Age Group Pivot"/>
      <sheetName val="Age Grp Pivot"/>
      <sheetName val="Tbl_Land_Home_Accounts_YTD"/>
      <sheetName val="ETFs"/>
      <sheetName val="Tax Structuring"/>
      <sheetName val="TRA"/>
      <sheetName val="DEAL METRICS"/>
      <sheetName val="Membership Interest"/>
      <sheetName val="IV and IRR"/>
      <sheetName val="Returns Analysis"/>
      <sheetName val="Normalized PL"/>
      <sheetName val="Net Trading Revenue"/>
      <sheetName val="Broker Est"/>
      <sheetName val="Comps&gt;"/>
      <sheetName val="TH Value Model&gt;"/>
      <sheetName val="US Equities"/>
      <sheetName val="EU Equities"/>
      <sheetName val="Commodities"/>
      <sheetName val="Company Data&gt;"/>
      <sheetName val="Comp_Headcount"/>
      <sheetName val="NTR Breakdown"/>
      <sheetName val="Qarterly Op Data"/>
      <sheetName val="VFH"/>
      <sheetName val="Waterfall DRAFT"/>
      <sheetName val="A-2 Value DRAFT"/>
      <sheetName val="VV"/>
      <sheetName val="Reconciliation and JE"/>
      <sheetName val="IrrCalc_New"/>
      <sheetName val="Blended interest Rate &amp;timeline"/>
      <sheetName val="Debt Issue Cost"/>
      <sheetName val="CS Statement"/>
      <sheetName val="Second Closing Model"/>
      <sheetName val="Series A-1 Split Calculation"/>
      <sheetName val="Series B Split Calculation"/>
      <sheetName val="New Price Calculation"/>
      <sheetName val="Authorize"/>
      <sheetName val="Series B Purchasers"/>
      <sheetName val="Convertible Notes"/>
      <sheetName val="Detailed Cap Pre$"/>
      <sheetName val="VMware Wire Summary"/>
      <sheetName val="VMware Payouts"/>
      <sheetName val="Payout by Shareholder"/>
      <sheetName val="Installment Holdback"/>
      <sheetName val="Employee Payout"/>
      <sheetName val="Paying Agent Wire Detail"/>
      <sheetName val="Watford Wire Detail"/>
      <sheetName val="Rollover Equity Summary"/>
      <sheetName val="Addl VMW Retention Equity"/>
      <sheetName val="Escrow-Rep Fund Summary"/>
      <sheetName val="VMW RSUs"/>
      <sheetName val="Backup &gt;"/>
      <sheetName val="Founders Stock"/>
      <sheetName val="Series A-1"/>
      <sheetName val="RSUs"/>
      <sheetName val="New Hire RSUs"/>
      <sheetName val="RS Installments (2)"/>
      <sheetName val="Installments"/>
      <sheetName val="RS Installments"/>
      <sheetName val="Transitional EE Installment"/>
      <sheetName val="Third Party Expenses"/>
      <sheetName val="Avg Trading Price"/>
      <sheetName val="Service Providers"/>
      <sheetName val="Indebtedness"/>
      <sheetName val="Promissory Notes"/>
      <sheetName val="(Est.) MAY 2017 BS"/>
      <sheetName val="Working Capital -(Est.)MAY 2017"/>
      <sheetName val="Security Holders"/>
      <sheetName val="Aggregate Payout"/>
      <sheetName val="personnel summary cpmx"/>
      <sheetName val="Pete Summary"/>
      <sheetName val="766555723(8)_Project Watford - "/>
      <sheetName val="Control Totals"/>
      <sheetName val="Structural Assumptions"/>
      <sheetName val="Price Assumptions"/>
      <sheetName val="Costs to Achieve Assumptions"/>
      <sheetName val="Base Case Data"/>
      <sheetName val="Operational Svs by Process"/>
      <sheetName val="Global Low"/>
      <sheetName val="Global High"/>
      <sheetName val="Global Average"/>
      <sheetName val="North America Low"/>
      <sheetName val="EMEA Low"/>
      <sheetName val="North America High"/>
      <sheetName val="EMEA High"/>
      <sheetName val="North America Average"/>
      <sheetName val="EMEA Average"/>
      <sheetName val="Compartive Graph ($)"/>
      <sheetName val="Savings Graph (%)"/>
      <sheetName val="CTA Graph"/>
      <sheetName val="CTA Buildup"/>
      <sheetName val="NPV Summary"/>
      <sheetName val="Payback"/>
      <sheetName val="BPO Costs to Achieve Templates"/>
      <sheetName val="Labor Arbitrage Worksheet"/>
      <sheetName val="PQ Assessment Model 2010-05-11 "/>
      <sheetName val="Data Collection Template"/>
      <sheetName val="Lists &amp; Mapping"/>
      <sheetName val="Navigation Page"/>
      <sheetName val="Global-Total"/>
      <sheetName val="NA-Total"/>
      <sheetName val="EMEA-Total"/>
      <sheetName val="APAC-Total"/>
      <sheetName val="Global-PTP"/>
      <sheetName val="Global-OTC"/>
      <sheetName val="Global-RTR"/>
      <sheetName val="Global-BPM"/>
      <sheetName val="Global-Other"/>
      <sheetName val="NA-PTP"/>
      <sheetName val="NA-OTC"/>
      <sheetName val="NA-RTR"/>
      <sheetName val="NA-BPM"/>
      <sheetName val="NA-Other"/>
      <sheetName val="EMEA-PTP"/>
      <sheetName val="EMEA-OTC"/>
      <sheetName val="EMEA-RTR"/>
      <sheetName val="EMEA-BPM"/>
      <sheetName val="EMEA-Other"/>
      <sheetName val="APAC-PTP"/>
      <sheetName val="APAC-OTC"/>
      <sheetName val="APAC-RTR"/>
      <sheetName val="APAC-BPM"/>
      <sheetName val="APAC-Other"/>
      <sheetName val="Finance Assumptions"/>
      <sheetName val="Services Go-Live"/>
      <sheetName val="Normalizations"/>
      <sheetName val="Staffing Data"/>
      <sheetName val="Staffing Analysis"/>
      <sheetName val="Transition Data"/>
      <sheetName val="Transition Analysis"/>
      <sheetName val="Termination Analysis"/>
      <sheetName val="NPV Summary by Process"/>
      <sheetName val="Serv Chgs vs Adj Base Case "/>
      <sheetName val="Unit Rate vs ARC_RCC"/>
      <sheetName val="Staffing Location Chart"/>
      <sheetName val="Termination Charts"/>
      <sheetName val="Base Case FTE v Oper. FTE"/>
      <sheetName val="% Change in Ave Cost per FTE"/>
      <sheetName val="Business Case Detail Chart"/>
      <sheetName val="Navigation Tab Creator"/>
      <sheetName val="QA Normalizations"/>
      <sheetName val="UnitComp(No Cont)"/>
      <sheetName val="OTC 10 Case"/>
      <sheetName val="Rev Oct25"/>
      <sheetName val="GM Pricing (Local Curr)"/>
      <sheetName val="Summary (Avg)"/>
      <sheetName val="Jan06Cost"/>
      <sheetName val="Unit Cost"/>
      <sheetName val="GM Pricing"/>
      <sheetName val="Legacy Station"/>
      <sheetName val="IPT Station"/>
      <sheetName val="PhoneSet"/>
      <sheetName val="Legacy VM"/>
      <sheetName val="IPT VM"/>
      <sheetName val="UM"/>
      <sheetName val="Phone Set"/>
      <sheetName val="T&amp;M-Project"/>
      <sheetName val="StationVolume"/>
      <sheetName val="StationVolume (Basic)"/>
      <sheetName val="StationVolume (Std)"/>
      <sheetName val="StationVolume (Prem)"/>
      <sheetName val="VMVolume"/>
      <sheetName val="VMVolume (Std)"/>
      <sheetName val="VMVolume (Prem)"/>
      <sheetName val="Supply Annual Recurr"/>
      <sheetName val="UMVolume"/>
      <sheetName val="T&amp;M-Project Backup"/>
      <sheetName val="TV-EP&amp;REV"/>
      <sheetName val="Infl&amp;Dev 1"/>
      <sheetName val="Infl&amp;Dev 2"/>
      <sheetName val="MEX"/>
      <sheetName val="BRA"/>
      <sheetName val="COL"/>
      <sheetName val="VEN"/>
      <sheetName val="GCP"/>
      <sheetName val="PAN"/>
      <sheetName val="ELS"/>
      <sheetName val="NIC"/>
      <sheetName val="DOM"/>
      <sheetName val="JAM"/>
      <sheetName val="GUY"/>
      <sheetName val="TRI"/>
      <sheetName val="DMN"/>
      <sheetName val="ECU"/>
      <sheetName val="PER"/>
      <sheetName val="Pguay"/>
      <sheetName val="Bolivia"/>
      <sheetName val="URU"/>
      <sheetName val="Consolidado 01B"/>
      <sheetName val="SC - Marketing"/>
      <sheetName val="SC _ Marketing"/>
      <sheetName val="Configurator"/>
      <sheetName val="SMMS"/>
      <sheetName val="Hardware"/>
      <sheetName val="Software"/>
      <sheetName val="Network"/>
      <sheetName val="Installation"/>
      <sheetName val="Ops-ISM"/>
      <sheetName val="Ops-ETS"/>
      <sheetName val="Ops-ETS breakout"/>
      <sheetName val="Service Calls"/>
      <sheetName val="Revision Notes"/>
      <sheetName val="Settings"/>
      <sheetName val="Exp_Stat"/>
      <sheetName val="Projection"/>
      <sheetName val="Cost Ctr Nat exp"/>
      <sheetName val="Cost Center Summary"/>
      <sheetName val="New Period"/>
      <sheetName val="Actual vs Projection"/>
      <sheetName val="Discussion"/>
      <sheetName val="Interfaces Not Used"/>
      <sheetName val="Initiatives"/>
      <sheetName val="Service Levels"/>
      <sheetName val="Compliance"/>
      <sheetName val="Supplier Contracts "/>
      <sheetName val="Data Retention"/>
      <sheetName val="mtg notes"/>
      <sheetName val="Locations"/>
      <sheetName val="Payments"/>
      <sheetName val="Distinct PR"/>
      <sheetName val="Payment Activity"/>
      <sheetName val="Other Payroll Metrics"/>
      <sheetName val="HR Strategy"/>
      <sheetName val="Emp Demographics"/>
      <sheetName val="Emp List"/>
      <sheetName val="Contractor List"/>
      <sheetName val="Volume Instructions"/>
      <sheetName val="Initiatives Instructions"/>
      <sheetName val="Current &amp; Planned Initiatives"/>
      <sheetName val="Third Party Instructions"/>
      <sheetName val="Third Party Services"/>
      <sheetName val="Applications"/>
      <sheetName val="NLS description"/>
      <sheetName val="SOW - SMAC"/>
      <sheetName val="Model Structure"/>
      <sheetName val="------- Result Extracts ------&gt;"/>
      <sheetName val="------- Scratch Sheets -------&gt;"/>
      <sheetName val="----- Financial Results ------&gt;"/>
      <sheetName val="Calendar View"/>
      <sheetName val="Investment Analysis"/>
      <sheetName val="Total Contribution Margin"/>
      <sheetName val="Total Contribution Margin %"/>
      <sheetName val="Total GOP"/>
      <sheetName val="Total GOP %"/>
      <sheetName val="Fully-Loaded Costs"/>
      <sheetName val="Staffing Summary"/>
      <sheetName val="Summary by Team"/>
      <sheetName val="Comparison to Baseline"/>
      <sheetName val="------------ INPUTS ----------&gt;"/>
      <sheetName val="INPUT - Global Variables"/>
      <sheetName val="INPUT - Pricing Options"/>
      <sheetName val="INPUT - Manual Pricing"/>
      <sheetName val="INPUT - Staffing Plan"/>
      <sheetName val="INPUT - Employee-Related Expens"/>
      <sheetName val="INPUT - 3rd-Party Staffing"/>
      <sheetName val="INPUT - Other Expenses"/>
      <sheetName val="INPUT - CapEx &amp; Depreciation"/>
      <sheetName val="--------- CALCULATIONS -------&gt;"/>
      <sheetName val="Charged Hours"/>
      <sheetName val="Charged Hourly Rate"/>
      <sheetName val="Compensation Detail"/>
      <sheetName val="Compensation Expenses"/>
      <sheetName val="Employee-Related Expenses"/>
      <sheetName val="3rd-Party Expenses"/>
      <sheetName val="Depreciation Expenses"/>
      <sheetName val="Contingency Expenses"/>
      <sheetName val="High Level Actual to Budget"/>
      <sheetName val="High Lev Curr Fc'st to Previous"/>
      <sheetName val="JUNE Sustainment Forecast"/>
      <sheetName val="MAY Sustainment Forecast"/>
      <sheetName val="JUNE Project Forecast "/>
      <sheetName val="MAY Project Forecast"/>
      <sheetName val="HR YTD Budget"/>
      <sheetName val="June HR June actual"/>
      <sheetName val="NVISION statement"/>
      <sheetName val="High Impact projects"/>
      <sheetName val="Project prioritisation"/>
      <sheetName val="Start &amp; User guide"/>
      <sheetName val="Base Pivot"/>
      <sheetName val="Third cut overview"/>
      <sheetName val="Third cut FTE"/>
      <sheetName val="Third cut Funds per BG"/>
      <sheetName val="Third cut Savings per BG"/>
      <sheetName val="Third cut project prioritis."/>
      <sheetName val="Third cut detailed"/>
      <sheetName val="bottom-up country by BG"/>
      <sheetName val="bottom-up country by WS"/>
      <sheetName val="bottom-up country by WS &amp; BG"/>
      <sheetName val="Proj. ph. split savings"/>
      <sheetName val="Proj. ph. split funds"/>
      <sheetName val="Project Prioritisation output"/>
      <sheetName val="C_Project prioritisation"/>
      <sheetName val="P_Project Prioritisation"/>
      <sheetName val="C_Project prioritisation (2)"/>
      <sheetName val="P_Project Prioritisation (2)"/>
      <sheetName val="funds per WS"/>
      <sheetName val="P_funds per WS"/>
      <sheetName val="savings per WS"/>
      <sheetName val="P_savings per WS"/>
      <sheetName val="Split by BG"/>
      <sheetName val="P_Split by BG"/>
      <sheetName val="Split by BG per project"/>
      <sheetName val="P_Split by BG per project"/>
      <sheetName val="BG &amp; Country split"/>
      <sheetName val="P_BG &amp; Country split"/>
      <sheetName val="P2_BG &amp; country split"/>
      <sheetName val="Country"/>
      <sheetName val="P_Country"/>
      <sheetName val="FTE Reduction by BG"/>
      <sheetName val="P_FTE reduction by BG"/>
      <sheetName val="One UL project list"/>
      <sheetName val="P_One UL project list"/>
      <sheetName val="Incremental funds"/>
      <sheetName val="Savings 07 per project"/>
      <sheetName val="Targets per country"/>
      <sheetName val="P_Targets per country"/>
      <sheetName val="P2_Targets per country"/>
      <sheetName val="97 Cap Detail"/>
      <sheetName val="CAPEX (2)"/>
      <sheetName val="Investment Report"/>
      <sheetName val="Savings Potential by Process"/>
      <sheetName val="Savings Potential by Country"/>
      <sheetName val="Impact Statement"/>
      <sheetName val="Raw Impact Statement"/>
      <sheetName val="DCF Calculation"/>
      <sheetName val="Investment Allocation"/>
      <sheetName val="Investment Framework"/>
      <sheetName val="Global HRMS Costs"/>
      <sheetName val="Investment Definitions"/>
      <sheetName val="Savings summary"/>
      <sheetName val="HRMS"/>
      <sheetName val="Expat"/>
      <sheetName val="Learning"/>
      <sheetName val="Resourcing"/>
      <sheetName val="Process Vision Output"/>
      <sheetName val="Benchmark data"/>
      <sheetName val="Baseline Input"/>
      <sheetName val="Raw Baseline Input"/>
      <sheetName val="Report Setup"/>
      <sheetName val="Beer - Consumer"/>
      <sheetName val="Beer - Sub-Channels (2)"/>
      <sheetName val="-Home-"/>
      <sheetName val="Forecast Basis"/>
      <sheetName val="Industry &amp; Alcohol"/>
      <sheetName val="Beer - Competitor"/>
      <sheetName val="Beer - Product"/>
      <sheetName val="Beer - Channels"/>
      <sheetName val="Beer - Channels - Distr"/>
      <sheetName val="Beer - Sub-Channels"/>
      <sheetName val="Beer - Sub-Channels - Distr"/>
      <sheetName val="Beer - Regions"/>
      <sheetName val="Channel - Competitors"/>
      <sheetName val="Channel - BeerType"/>
      <sheetName val="Channel - Price Segment"/>
      <sheetName val="Channel - Pack Type"/>
      <sheetName val="Channel - 2nd Pack Type"/>
      <sheetName val="Sub - Competitors"/>
      <sheetName val="Sub - Price Segment"/>
      <sheetName val="Sub - Beer Type"/>
      <sheetName val="Sub - Pack Type"/>
      <sheetName val="Sub - 2nd Pack Type"/>
      <sheetName val="Slides_Export"/>
      <sheetName val="nr fill in fields"/>
      <sheetName val="BPO_s"/>
      <sheetName val="1326"/>
      <sheetName val="2037"/>
      <sheetName val="2046"/>
      <sheetName val="2047 price"/>
      <sheetName val="2047"/>
      <sheetName val="2052 price"/>
      <sheetName val="2052"/>
      <sheetName val="2055 price"/>
      <sheetName val="2056 price"/>
      <sheetName val="2056"/>
      <sheetName val="2066"/>
      <sheetName val="2085a price"/>
      <sheetName val="2085a"/>
      <sheetName val="2085b price"/>
      <sheetName val="2085b"/>
      <sheetName val="2097"/>
      <sheetName val="10-05-01"/>
      <sheetName val="02-07-02"/>
      <sheetName val="12-31-04"/>
      <sheetName val="Resourcing Summary"/>
      <sheetName val="2004 Actual MMR_Mo_act_frcst"/>
      <sheetName val="Mth Compare to budget"/>
      <sheetName val="YTD Act_budget"/>
      <sheetName val="Inergi "/>
      <sheetName val="NHSS"/>
      <sheetName val="Condensed WBSE Report"/>
      <sheetName val="NHSS Other cost Analysis"/>
      <sheetName val="Pivot by acct Feb YTD"/>
      <sheetName val="Reconciliation to Laura"/>
      <sheetName val="Pivot by account MTH"/>
      <sheetName val="Notes on Jan"/>
      <sheetName val="Data POC removed"/>
      <sheetName val="Time Entry by Employee"/>
      <sheetName val="Time Entry by WBSE"/>
      <sheetName val="2004 Budget MTH"/>
      <sheetName val="2004 BudgetYTD"/>
      <sheetName val="Account Mapping "/>
      <sheetName val="ALVXXL01"/>
      <sheetName val="ProjMenu"/>
      <sheetName val="ProjInput"/>
      <sheetName val="ProjOutput"/>
      <sheetName val="QtrAnalysis"/>
      <sheetName val="DetailInput"/>
      <sheetName val="EZDetailInput"/>
      <sheetName val="DetailOutput"/>
      <sheetName val="DeptAnalysis"/>
      <sheetName val="TieIn"/>
      <sheetName val="Commentary"/>
      <sheetName val="SummaryVar"/>
      <sheetName val="Dept (Annual)"/>
      <sheetName val="Expense (Annual)"/>
      <sheetName val="IMSSO"/>
      <sheetName val="CCS"/>
      <sheetName val="GNS"/>
      <sheetName val="EngServ"/>
      <sheetName val="OtherIMSSO &amp; EV"/>
      <sheetName val="BU Funding"/>
      <sheetName val="FTE"/>
      <sheetName val="BAM June 4"/>
      <sheetName val="Budgets &amp; Actuals"/>
      <sheetName val="Staffing Model"/>
      <sheetName val="Assumptions - Base2"/>
      <sheetName val="Deal Analysis - Base2"/>
      <sheetName val="Deal Summary Base2"/>
      <sheetName val="Nov2000 Base"/>
      <sheetName val="Nov2000 Expected"/>
      <sheetName val="Nov2000 Best"/>
      <sheetName val="CustomerStatements"/>
      <sheetName val="SummaryStatements"/>
      <sheetName val="2014 CapEx"/>
      <sheetName val="2014 OpEx C&amp;B"/>
      <sheetName val="2014 OpEx Non-C&amp;B"/>
      <sheetName val="2014 GL Account Mapping "/>
      <sheetName val="2015 CapEx"/>
      <sheetName val="2015 OpEx C&amp;B"/>
      <sheetName val="2014-2015 OpEx Non-C&amp;B"/>
      <sheetName val="2015 GL Account Mapping"/>
      <sheetName val="By Area"/>
      <sheetName val="Board Table"/>
      <sheetName val="5-Line-Summ"/>
      <sheetName val="Budget Impacts"/>
      <sheetName val="TxDx All"/>
      <sheetName val="TxDx All Calendar"/>
      <sheetName val="SOW Reports"/>
      <sheetName val="SMS"/>
      <sheetName val="ETS"/>
      <sheetName val="CSO"/>
      <sheetName val="Schedule C"/>
      <sheetName val="Pension Calc"/>
      <sheetName val="Pension Calc Adj"/>
      <sheetName val="CAPvsBP"/>
      <sheetName val="Surplus by LOB"/>
      <sheetName val="Retained by LOB"/>
      <sheetName val="Ques"/>
      <sheetName val="Capture Forecast"/>
      <sheetName val="Beer - 7 Channels"/>
      <sheetName val="Beer - 7 Channel Overview"/>
      <sheetName val="Channel - Product - Packtype"/>
      <sheetName val="Channel - Product - BeerType"/>
      <sheetName val="Channel - Product - Price Perc."/>
      <sheetName val="Attractiveness"/>
      <sheetName val="Attractiveness Per Channel"/>
      <sheetName val="PPT_Template"/>
      <sheetName val="COLA"/>
      <sheetName val="Pension tru-up Pymts Schedule"/>
      <sheetName val="Sal-Aug30biweekly"/>
      <sheetName val="Executive Summary (2)"/>
      <sheetName val="Global View"/>
      <sheetName val="Global View by Process Group"/>
      <sheetName val="DuPont Costs-Region&amp;Process"/>
      <sheetName val="Baseline"/>
      <sheetName val="Exhibit 6 - DuPont Baseline"/>
      <sheetName val="Attch J by Hackett Process"/>
      <sheetName val="Attch J by Hackett Tower"/>
      <sheetName val="DuPont People Costs"/>
      <sheetName val="FTE Data"/>
      <sheetName val="Org&amp;Emp Dev"/>
      <sheetName val="WFP&amp;Deploy"/>
      <sheetName val="Recruit&amp;Hire"/>
      <sheetName val="Perf Mgmt"/>
      <sheetName val="Comp,Ben,Rew"/>
      <sheetName val="Emp&amp;Lab Rel"/>
      <sheetName val="Work Env"/>
      <sheetName val="EDM"/>
      <sheetName val="HRIT&amp;HRIS"/>
      <sheetName val="IHS"/>
      <sheetName val="HR Proc Supp Adm"/>
      <sheetName val="NonHR"/>
      <sheetName val="Revised Assumed 3rd Party List"/>
      <sheetName val="Govenance"/>
      <sheetName val="Cottonwood's Latest Submission"/>
      <sheetName val="Service Provider Assumptions"/>
      <sheetName val="Base Fees-2005"/>
      <sheetName val="Base Fees-2006"/>
      <sheetName val="Base Fees-2007"/>
      <sheetName val="Base Fees-2008"/>
      <sheetName val="Base Fees-2009"/>
      <sheetName val="Base Fees-2010"/>
      <sheetName val="Base Fees-2011"/>
      <sheetName val="Base Fees-2012"/>
      <sheetName val="Base Fees-2013"/>
      <sheetName val="Base Fees-2014"/>
      <sheetName val="Base Fees-2015"/>
      <sheetName val="Fees-10 Yr View by Region"/>
      <sheetName val="Unit Rates-10 Yr View by Region"/>
      <sheetName val="Transition Charges"/>
      <sheetName val="3rd Party List"/>
      <sheetName val="One Time Considerations"/>
      <sheetName val="Project Rates"/>
      <sheetName val="Termination Fees"/>
      <sheetName val="Pricing Discounts"/>
      <sheetName val="MasterUP"/>
      <sheetName val="Master PP"/>
      <sheetName val="Master Unit Rates"/>
      <sheetName val="Legal Ent Unit Rates"/>
      <sheetName val="MasterPR--&gt;"/>
      <sheetName val="Attachment 8G-Term for Conv-&gt;"/>
      <sheetName val="LISTS (2)"/>
      <sheetName val="Global in Total"/>
      <sheetName val="Global By Process Category"/>
      <sheetName val="Global by Process Group"/>
      <sheetName val="Region-North America"/>
      <sheetName val="Region-EMEA"/>
      <sheetName val="Region-Latin America"/>
      <sheetName val="Region-Asia Pacific"/>
      <sheetName val="Attachment 8E-Inflation"/>
      <sheetName val="Inflation %'s"/>
      <sheetName val="Attachment 8H-Currency"/>
      <sheetName val="Legal Entities (2)"/>
      <sheetName val="Legal Entities"/>
      <sheetName val="Transition Timing"/>
      <sheetName val="Sensitivity Factor-Volumes"/>
      <sheetName val="Sensitivity Factor-Volumes (2)"/>
      <sheetName val="Unit Rates-Sensitivity"/>
      <sheetName val="MRP Revised Price &amp; Bridge"/>
      <sheetName val="Towers"/>
      <sheetName val="Current Normalizations &amp; Target"/>
      <sheetName val="SP View of Updated Nrmlizations"/>
      <sheetName val="IHS Assumed Retained"/>
      <sheetName val="Revised In Scope Headcount"/>
      <sheetName val="TOC2"/>
      <sheetName val="Map Accts"/>
      <sheetName val="Map CCs"/>
      <sheetName val="Cost Type Summary by Qtr"/>
      <sheetName val="Cost Type Summary"/>
      <sheetName val="Biz Grp Summary DR"/>
      <sheetName val="Drilldown Rpt"/>
      <sheetName val="PivotDrill"/>
      <sheetName val="Adhoc Analysis"/>
      <sheetName val="SAPBEXqueries"/>
      <sheetName val="SAPBEXfilters"/>
      <sheetName val="InergiReport"/>
      <sheetName val="Transfer - DO NOT MODIFY"/>
      <sheetName val="2004 Report"/>
      <sheetName val="Lookup Table-Projects"/>
      <sheetName val="SR Lookup"/>
      <sheetName val="Program Overhead"/>
      <sheetName val="Var Costs"/>
      <sheetName val="Fix Costs"/>
      <sheetName val="TRIAL1.XLS"/>
      <sheetName val="CCOutput"/>
      <sheetName val="SumOutput"/>
      <sheetName val="FTEInput"/>
      <sheetName val="FTEOutput"/>
      <sheetName val="SUMMARY by area"/>
      <sheetName val="Trend"/>
      <sheetName val="P&amp;L and Cash Flow Baseline"/>
      <sheetName val="Cash Flow Graph"/>
      <sheetName val="IRR Dashboard"/>
      <sheetName val="Individual FIT Changes"/>
      <sheetName val="FTE Reduction Analysis"/>
      <sheetName val="Implementation Expense"/>
      <sheetName val="Implementation Capital"/>
      <sheetName val="Operation Expenses"/>
      <sheetName val="Upgrade Costs"/>
      <sheetName val="SSC Costs"/>
      <sheetName val="R-01"/>
      <sheetName val="R-02"/>
      <sheetName val="E-01"/>
      <sheetName val="E-03"/>
      <sheetName val="M-01"/>
      <sheetName val="T-01"/>
      <sheetName val="I-01"/>
      <sheetName val="E-01 (NHQ)"/>
      <sheetName val="E-03 (NHQ)"/>
      <sheetName val="M-01 (NHQ)"/>
      <sheetName val="Source (Bio)"/>
      <sheetName val="Source (NHQ)"/>
      <sheetName val="Project Labor Costs"/>
      <sheetName val="Summary Benefits Schedule "/>
      <sheetName val="FIT Master"/>
      <sheetName val="I-02"/>
      <sheetName val="Summaries"/>
      <sheetName val="Summary-Benefits Calc"/>
      <sheetName val="T-01 (NHQ)"/>
      <sheetName val="ROI w-o Depreciation"/>
      <sheetName val="ROI with Depreciation"/>
      <sheetName val="Cash Flow (PSoft)"/>
      <sheetName val="NPV Graph (PSoft)"/>
      <sheetName val="Capital Cost Depreciation"/>
      <sheetName val="Total PeopleSoft"/>
      <sheetName val="Delta"/>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 val="HL Summary"/>
      <sheetName val="FP&amp;A Summary"/>
      <sheetName val="v4.2 2012"/>
      <sheetName val="IT Budget to Pools 2013LRP wCPG"/>
      <sheetName val="v4.2 2013LRP"/>
      <sheetName val="v6.1c 2013LRP"/>
      <sheetName val="2012 Pools"/>
      <sheetName val="Submitted 2013 LRP"/>
      <sheetName val="v6.1c 2013 Final"/>
      <sheetName val="CPG"/>
      <sheetName val="Ad Sales Adj"/>
      <sheetName val="O&amp;TS PC Change"/>
      <sheetName val="Submitted 2013 LRP Pools"/>
      <sheetName val="IT Budget 2013Final -New Svcs"/>
      <sheetName val="IT Budget 2013Final -2012 Svcs"/>
      <sheetName val="O&amp;TS Freeze Variance"/>
      <sheetName val="Ad Sales NBCU "/>
      <sheetName val="Infrastructure Driver Dist's"/>
      <sheetName val="1999 Final Headcount"/>
      <sheetName val="LOB_Map"/>
      <sheetName val="Headcount_OP"/>
      <sheetName val="Open_Positions"/>
      <sheetName val="Final_HC"/>
      <sheetName val="OP_Waterfall (4)"/>
      <sheetName val="OP_Waterfall"/>
      <sheetName val="OP_Waterfall (2)"/>
      <sheetName val="BlindDate"/>
      <sheetName val="Global_Variables"/>
      <sheetName val="Valuation @ 14%"/>
      <sheetName val="BS_&amp;_CF_Stmts"/>
      <sheetName val="Revenue_Forecast"/>
      <sheetName val="Client_Retained"/>
      <sheetName val="HC_Total"/>
      <sheetName val="HC_CSO_Inbound"/>
      <sheetName val="HC_CSO_Billing"/>
      <sheetName val="HC_CSO_Retail_Settle"/>
      <sheetName val="HC_CSO_Collections"/>
      <sheetName val="HC_CSO_Data_Svcs"/>
      <sheetName val="HC_inf_telecomm"/>
      <sheetName val="HC_inf_BusOff&amp;QAlab"/>
      <sheetName val="HC_inf_entplan"/>
      <sheetName val="HC_inf_AV"/>
      <sheetName val="HC_CSO_Apps_Spt"/>
      <sheetName val="HC_CSO_e-Commerce"/>
      <sheetName val="HC_CSO_TBD"/>
      <sheetName val="HC_CSO_TBD2"/>
      <sheetName val="HC_Director"/>
      <sheetName val="HC_CGEY"/>
      <sheetName val="Rate_Card"/>
      <sheetName val="CGEY_Rate_Card"/>
      <sheetName val="$DL_CGEY_Rsrcs"/>
      <sheetName val="$DL_Mgmt"/>
      <sheetName val="$DL_Ops"/>
      <sheetName val="$DL_apps"/>
      <sheetName val="$Supplemental Pay"/>
      <sheetName val="HC_Related_Exp"/>
      <sheetName val="Misc_exp"/>
      <sheetName val="CapEx_&amp;_Depr_Hard_Assts"/>
      <sheetName val="Cap_Ex_&amp;_Amort_Soft_Assts"/>
      <sheetName val="salary_table"/>
      <sheetName val="Staff_Plan"/>
      <sheetName val="Consult Project Cost"/>
      <sheetName val="version log"/>
      <sheetName val="A. Comp"/>
      <sheetName val="B. Benefits"/>
      <sheetName val="F. OD"/>
      <sheetName val="G. Perf. Mgmt"/>
      <sheetName val="H. Training"/>
      <sheetName val="I. Emp. Devel"/>
      <sheetName val="J. Scssn Plan"/>
      <sheetName val="K. ED-RM"/>
      <sheetName val="L. HRIS"/>
      <sheetName val="M. ESS-MSS"/>
      <sheetName val="N. Analytics"/>
      <sheetName val="O. Recruiting"/>
      <sheetName val="Q. Relo"/>
      <sheetName val="R. Wrk Deploy"/>
      <sheetName val="S. HR Strategy "/>
      <sheetName val="T. LR-ER"/>
      <sheetName val="U. Supplier Mgmnt"/>
      <sheetName val="W. Policy-Compl"/>
      <sheetName val="EE Comm"/>
      <sheetName val="X. ESC"/>
      <sheetName val="Y. Mrg-Acq-Divest"/>
      <sheetName val="3rd Party "/>
      <sheetName val="FTE Mapping"/>
      <sheetName val="Technology"/>
      <sheetName val="Interfaces"/>
      <sheetName val="Reg Reports"/>
      <sheetName val="Activity Glossary"/>
      <sheetName val="Nabet (2)"/>
      <sheetName val="SII '99 &amp; &quot;00"/>
      <sheetName val="99 &amp; 00 overview"/>
      <sheetName val="99 &amp; 00 detail"/>
      <sheetName val="Pitch Pg 1"/>
      <sheetName val="Pitch Pg 2"/>
      <sheetName val="Pitch Pg3"/>
      <sheetName val="Pitch Pg6"/>
      <sheetName val="Detail - Fin'l"/>
      <sheetName val="Detail - Hdcnt"/>
      <sheetName val="Detail - Over 49 BO"/>
      <sheetName val="HC - '96-'98"/>
      <sheetName val="HC - '99 Est"/>
      <sheetName val="HC - '00 Est "/>
      <sheetName val="Source data+hedct+reason"/>
      <sheetName val="addt'l backup &amp; final sum"/>
      <sheetName val="H.C. - Severance Amts"/>
      <sheetName val="Back-up pitchpg2"/>
      <sheetName val="Over 49"/>
      <sheetName val="Jun-99 YTD - Payroll Costs"/>
      <sheetName val="Changes By LOB"/>
      <sheetName val="Changes - detail"/>
      <sheetName val="Changes - detail (2)"/>
      <sheetName val="Sum - Latest"/>
      <sheetName val="Pitch Pg 5"/>
      <sheetName val="Access"/>
      <sheetName val="Access (3)"/>
      <sheetName val="Access (2)"/>
      <sheetName val="Pitch Chart"/>
      <sheetName val="B&amp;NO"/>
      <sheetName val="Nabet (3)"/>
      <sheetName val="June-99"/>
      <sheetName val="FCAST"/>
      <sheetName val="NOC"/>
      <sheetName val="AD SALES"/>
      <sheetName val="ADSLSBUD"/>
      <sheetName val="AFFILIATE"/>
      <sheetName val="General Instructions"/>
      <sheetName val="1.  FTE Data and Mapping"/>
      <sheetName val="2.  HR Volumetrics"/>
      <sheetName val="3a.  Financial Data I"/>
      <sheetName val="3b. Financial Data II"/>
      <sheetName val="4.  3rd Party Contracts"/>
      <sheetName val="5.  Application Tools Licenses"/>
      <sheetName val="6.  System Assessment"/>
      <sheetName val="7. Service Levels"/>
      <sheetName val="List Data"/>
      <sheetName val="Activity Guidelines"/>
      <sheetName val="Activity Individual"/>
      <sheetName val="Activity Map"/>
      <sheetName val="Activity Function Map"/>
      <sheetName val="Activity Glossary "/>
      <sheetName val="FTE Cost Map Guidelines"/>
      <sheetName val="FTE Cost Map"/>
      <sheetName val="3rd Party Supplier Costs"/>
      <sheetName val="Other Finance Costs"/>
      <sheetName val="Key Volumes  "/>
      <sheetName val="IT Inventory "/>
      <sheetName val="Key Volumes "/>
      <sheetName val="Key Volumes Glossary"/>
      <sheetName val="Process List"/>
      <sheetName val="Activity List"/>
      <sheetName val="Key Volumes UF "/>
      <sheetName val="Key Volumes  ICF"/>
      <sheetName val="Key Volumes HPC"/>
      <sheetName val="Key Volumes Spain"/>
      <sheetName val="Check List"/>
      <sheetName val="IT retained"/>
      <sheetName val="TVD-FILM"/>
      <sheetName val="BU Map (2)"/>
      <sheetName val="BU Map labor"/>
      <sheetName val="BU by ITRT pivot"/>
      <sheetName val="BU data"/>
      <sheetName val="BU Map"/>
      <sheetName val="Report Example"/>
      <sheetName val="Pivot Direct Summary"/>
      <sheetName val="Direct Consol"/>
      <sheetName val="Validation Totals"/>
      <sheetName val="Pivot Internal Org"/>
      <sheetName val="Pivot Int direct"/>
      <sheetName val="Consolidated Internal Labor"/>
      <sheetName val="Pivot External Org"/>
      <sheetName val="Pivot Ex Direct"/>
      <sheetName val="Consolidated External Labor"/>
      <sheetName val="Consolidated NonLabor"/>
      <sheetName val="Pivot Non Labor"/>
      <sheetName val="Piviot Non Labor Direct"/>
      <sheetName val="New non labor"/>
      <sheetName val="Pre-freeze non lab"/>
      <sheetName val="Cost Pool Map"/>
      <sheetName val="1.Cost Center Map"/>
      <sheetName val="2.Vendor Description Map"/>
      <sheetName val="3. Map by Vendor"/>
      <sheetName val="4.Map by GL"/>
      <sheetName val="Jackie Internal Labor"/>
      <sheetName val="Richard Internal Labor"/>
      <sheetName val="Tom Internal Labor"/>
      <sheetName val="Jackie External Labor"/>
      <sheetName val="Richard External Labor"/>
      <sheetName val="Tom External Labor"/>
      <sheetName val="Jackie Non-Labor"/>
      <sheetName val="Richard Non-Labor"/>
      <sheetName val="Tom Non Labor"/>
      <sheetName val="Consolidated Mapping Table"/>
      <sheetName val="FRU"/>
      <sheetName val="Liz file"/>
      <sheetName val="Consolidated Internal Labor (2)"/>
      <sheetName val="nonlabor"/>
      <sheetName val="pivot all costs"/>
      <sheetName val="all costs"/>
      <sheetName val="External chk"/>
      <sheetName val="Non-Labor chk"/>
      <sheetName val="Unit Pricing&gt;"/>
      <sheetName val="Regions----&gt;"/>
      <sheetName val="Unit Pricing-NA"/>
      <sheetName val="Unit Pricing-EMEA"/>
      <sheetName val="Unit Pricing-LA"/>
      <sheetName val="Unit Pricing-AP"/>
      <sheetName val="Unit Pricing-Argentina"/>
      <sheetName val="Unit Pricing-Austria"/>
      <sheetName val="Unit Pricing-Australia"/>
      <sheetName val="Unit Pricing-Belgium"/>
      <sheetName val="Unit Pricing-Bermuda"/>
      <sheetName val="Unit Pricing-Brazil"/>
      <sheetName val="Unit Pricing-Cambodia"/>
      <sheetName val="Unit Pricing-Canada"/>
      <sheetName val="Unit Pricing-Chile"/>
      <sheetName val="Unit Pricing-China"/>
      <sheetName val="Unit Pricing-Columbia"/>
      <sheetName val="Unit Pricing-Denmark"/>
      <sheetName val="Unit Pricing-Dominica"/>
      <sheetName val="Unit Pricing-Ecuador"/>
      <sheetName val="Unit Pricing-Egypt"/>
      <sheetName val="Unit Pricing-Estonia"/>
      <sheetName val="Unit Pricing-Ethiopia"/>
      <sheetName val="Unit Pricing-Finland"/>
      <sheetName val="Unit Pricing-France"/>
      <sheetName val="Unit Pricing-Germany"/>
      <sheetName val="Unit Pricing-Ghana"/>
      <sheetName val="Unit Pricing-Greece"/>
      <sheetName val="Unit Pricing-Guam"/>
      <sheetName val="Unit Pricing-Guatemala"/>
      <sheetName val="Unit Pricing-Guyana"/>
      <sheetName val="Unit Pricing-Haiti"/>
      <sheetName val="Unit Pricing-Hong Kong"/>
      <sheetName val="Unit Pricing-Hungary"/>
      <sheetName val="Unit Pricing-Iceland"/>
      <sheetName val="Unit Pricing-India"/>
      <sheetName val="Unit Pricing-Indonesia"/>
      <sheetName val="Unit Pricing-Iran"/>
      <sheetName val="Unit Pricing-Iraq"/>
      <sheetName val="Unit Pricing-Ireland"/>
      <sheetName val="Unit Pricing-Israel"/>
      <sheetName val="Unit Pricing-Italy"/>
      <sheetName val="Unit Pricing-Japan"/>
      <sheetName val="Unit Pricing-Jordan"/>
      <sheetName val="Unit Pricing-Korea"/>
      <sheetName val="Unit Pricing-Laos"/>
      <sheetName val="Unit Pricing-Lebanon"/>
      <sheetName val="Unit Pricing-Liberia"/>
      <sheetName val="Unit Pricing-Luxembourg"/>
      <sheetName val="Unit Pricing-Madagascar"/>
      <sheetName val="Unit Pricing-Malaysia"/>
      <sheetName val="Unit Pricing-Mexico"/>
      <sheetName val="Unit Pricing-Netherlands"/>
      <sheetName val="Unit Pricing-New Zealand"/>
      <sheetName val="Unit Pricing-Nicaragua"/>
      <sheetName val="Unit Pricing-Nigeria"/>
      <sheetName val="Unit Pricing-Norway"/>
      <sheetName val="Unit Pricing-Pakistan"/>
      <sheetName val="Unit Pricing-Panama"/>
      <sheetName val="Unit Pricing-Peru"/>
      <sheetName val="Unit Pricing-Philippines"/>
      <sheetName val="Unit Pricing-Poland"/>
      <sheetName val="Unit Pricing-Portugal"/>
      <sheetName val="Unit Pricing-Puerto Rico"/>
      <sheetName val="Unit Pricing-Romania"/>
      <sheetName val="Unit Pricing-Saudi Arabia"/>
      <sheetName val="Unit Pricing-Singapore"/>
      <sheetName val="Unit Pricing-Spain"/>
      <sheetName val="Unit Pricing-Sri Lanka"/>
      <sheetName val="Unit Pricing-Sweden"/>
      <sheetName val="Unit Pricing-Switzerland"/>
      <sheetName val="Unit Pricing-Syria"/>
      <sheetName val="Unit Pricing-Taiwan"/>
      <sheetName val="Unit Pricing-Tanzania"/>
      <sheetName val="Unit Pricing-Thailand"/>
      <sheetName val="Unit Pricing-Turkey"/>
      <sheetName val="Unit Pricing-Uganda"/>
      <sheetName val="Unit Pricing-UAE"/>
      <sheetName val="Unit Pricing-UK"/>
      <sheetName val="Unit Pricing-Uruguay"/>
      <sheetName val="Unit Pricing-US"/>
      <sheetName val="Unit Pricing-Venezuela"/>
      <sheetName val="Unit Pricing-Viet Nam"/>
      <sheetName val="Unit Pricing-Virgin Islands"/>
      <sheetName val="Open_Pos"/>
      <sheetName val="Summary by Customer"/>
      <sheetName val="Summary by Project"/>
      <sheetName val="Corporate Reporting"/>
      <sheetName val="To Transfer to Other Report"/>
      <sheetName val="Consult View"/>
      <sheetName val="Client Svcs"/>
      <sheetName val="Tech Svcs"/>
      <sheetName val="Client Mgmt"/>
      <sheetName val="HQ"/>
      <sheetName val="INTL Other"/>
      <sheetName val="Cognizant-Portfolio&amp;Sub"/>
      <sheetName val="SOWTracker-CoE&amp;Track"/>
      <sheetName val="Global Variables"/>
      <sheetName val="Monthly Invoice"/>
      <sheetName val="Pension schedule"/>
      <sheetName val="Pension Credit Schedule"/>
      <sheetName val="Prvs Mo Forecast"/>
      <sheetName val="corpfin_budget_YTD"/>
      <sheetName val="corpfin_budget_mth"/>
      <sheetName val="Curr Mo Forecast"/>
      <sheetName val="ETS Budget Breakdown (OLD &amp; NA)"/>
      <sheetName val="Inergi Acctg"/>
      <sheetName val="Monthly Baseline ARC  RRC"/>
      <sheetName val="Annual Baseline ARC RRC-10Yr"/>
      <sheetName val="Deferral of Summary Billing"/>
      <sheetName val="Supplier initiatives"/>
      <sheetName val="Temporary CSO Rebaseline"/>
      <sheetName val="Managed Contract Credit"/>
      <sheetName val="Contractor Credit"/>
      <sheetName val="INV. Process Adj."/>
      <sheetName val="Cost plus schedule"/>
      <sheetName val="Equipment refresh &amp; passthrough"/>
      <sheetName val="Summary by Unit"/>
      <sheetName val="Major Gifts Report"/>
      <sheetName val="ADMIN OH"/>
      <sheetName val="BENEFITS OH"/>
      <sheetName val="NY OH"/>
      <sheetName val="RESEARCH OH"/>
      <sheetName val="DET OH"/>
      <sheetName val="CHI OH"/>
      <sheetName val="LA OH"/>
      <sheetName val="04B OH Sum by Qtr"/>
      <sheetName val="04 Sum by Qtr"/>
      <sheetName val="04 Sum by Mth"/>
      <sheetName val="BudComp"/>
      <sheetName val="BudSumm"/>
      <sheetName val="S2 Synergies"/>
      <sheetName val="ADMIN 501"/>
      <sheetName val="BENEFITS 505"/>
      <sheetName val="NY OH -506"/>
      <sheetName val="Leases 6|30|04"/>
      <sheetName val="Leases 12|31|03"/>
      <sheetName val="Bad Debt Ad Sales-from J Bodie"/>
      <sheetName val="RESEARCH USA-701"/>
      <sheetName val="DET OH -507"/>
      <sheetName val="CHI OH -508"/>
      <sheetName val="LA OH -509"/>
      <sheetName val="WalkII"/>
      <sheetName val="Total Hrs &amp; $"/>
      <sheetName val="Hours and costs"/>
      <sheetName val="Orig bid hours"/>
      <sheetName val="Old bid info &amp; rates"/>
      <sheetName val="Master SOW Data"/>
      <sheetName val="SOW &amp; INV Pivot Table"/>
      <sheetName val="SOW Pivot Table"/>
      <sheetName val="Monthly Dif"/>
      <sheetName val="SOW Metrics"/>
      <sheetName val="Cog Invoice"/>
      <sheetName val="Infy Invoice"/>
      <sheetName val="Other Invoice"/>
      <sheetName val="PIVOT DATA"/>
      <sheetName val="PIVOT DATA2"/>
      <sheetName val="1997 06 SALES"/>
      <sheetName val="OLYCON2"/>
      <sheetName val="projectinfo0502a"/>
      <sheetName val=" Summary YTD JUL 05"/>
      <sheetName val="Sustainment Forecast-JUL 05"/>
      <sheetName val="CSO Business Report JUL 05"/>
      <sheetName val="Forecast Comparison JUN 05"/>
      <sheetName val="CSO Rev Per SL JUL _05 v2"/>
      <sheetName val="CSO Forecast Analysis"/>
      <sheetName val="PPT v3 MAR 05"/>
      <sheetName val="VTX MGT FEE Act vs Bud"/>
      <sheetName val="CSO Trend Bud Dec 17 Final"/>
      <sheetName val="CSO Wkg Bud Dec 17 Rt Chg Final"/>
      <sheetName val="MMR Act vs Fcst"/>
      <sheetName val="MMR MAR YTD"/>
      <sheetName val="MMR Act vs Bud"/>
      <sheetName val="CSO Trended Budget Jan 20_05"/>
      <sheetName val="CSO Wkg Bud Jan 20_05 Temp2Perm"/>
      <sheetName val="Unknown"/>
      <sheetName val="Drill Down Report"/>
      <sheetName val="Business Group Summary"/>
      <sheetName val="Engine"/>
      <sheetName val="Year"/>
      <sheetName val="HRlist_March26"/>
      <sheetName val="April Est Total Ex_INC"/>
      <sheetName val="P&amp;L Analysis and Cash Flow"/>
      <sheetName val="2005 OP KLOB"/>
      <sheetName val="2005 OP P&amp;L"/>
      <sheetName val="2005 OP PLAN SPEC"/>
      <sheetName val="DCOS accounts"/>
      <sheetName val="WC Facilities"/>
      <sheetName val="Support Summary"/>
      <sheetName val="Srcg - PSFT"/>
      <sheetName val="EHS - PSFT"/>
      <sheetName val="EHS - UOG"/>
      <sheetName val="WCRE - UOG"/>
      <sheetName val="Admin - UOG"/>
      <sheetName val="Support &amp; Other"/>
      <sheetName val="Actual Costs"/>
      <sheetName val="budget summary SMS"/>
      <sheetName val="SMS  Warehouse Mgmt-budget"/>
      <sheetName val="deal review-summary"/>
      <sheetName val="deal review-summary 2004"/>
      <sheetName val="LOD deal review-CY"/>
      <sheetName val="going in position - March9"/>
      <sheetName val="going in position - March 9"/>
      <sheetName val="LOD deal review-CY (2)"/>
      <sheetName val=" March 11 LOD position"/>
      <sheetName val="March 10 2004 impact position"/>
      <sheetName val="LOD deal review- March 11 posi"/>
      <sheetName val="Summary v1"/>
      <sheetName val="Summary v2"/>
      <sheetName val="costing - v2 (Warehouse consol."/>
      <sheetName val="Summary v3"/>
      <sheetName val="costing - v3"/>
      <sheetName val="Summary March 11"/>
      <sheetName val="costing - march 10"/>
      <sheetName val="Summary - Worst Case"/>
      <sheetName val="costing - worst Case"/>
      <sheetName val="Summary - L-"/>
      <sheetName val="costing - L-"/>
      <sheetName val="Summary - L+"/>
      <sheetName val="costing - L+"/>
      <sheetName val="Summary - Best Case"/>
      <sheetName val="costing - Best Case"/>
      <sheetName val="Questions-Issues"/>
      <sheetName val="client view"/>
      <sheetName val="deal summary SMS"/>
      <sheetName val="L- 8 h.h.  SMS curve"/>
      <sheetName val="Best Case summary 3 H.H. sms cu"/>
      <sheetName val="L+ 4 H.H. curve "/>
      <sheetName val="1.Warehouse Summary-excl hiring"/>
      <sheetName val="2. Warehouse Summary-excl hiri"/>
      <sheetName val="3. Warehouse Summary - incl hir"/>
      <sheetName val="4. Warehouse Summary - incl hir"/>
      <sheetName val="Jan 15 updates-warehouse consol"/>
      <sheetName val="Revenue variance summary"/>
      <sheetName val="Expense Variance Summary"/>
      <sheetName val="bus plan"/>
      <sheetName val="Total HC-Deal Model"/>
      <sheetName val="Deal Model-Warehouse"/>
      <sheetName val="Actual Expense-Warehouse"/>
      <sheetName val="Actual Costing template"/>
      <sheetName val="RU-Warehouse Transactions"/>
      <sheetName val="Termination Fee Table"/>
      <sheetName val="Hiring hall hours"/>
      <sheetName val="Employee List - Feb 13, 2004"/>
      <sheetName val="Employee List - Feb 13, 2003 -r"/>
      <sheetName val="Employee List - Jeff"/>
      <sheetName val="tb01_MasterListSaff-Sebastian"/>
      <sheetName val="March 1, 2002 list"/>
      <sheetName val="Feb 7 - InScope List"/>
      <sheetName val="OT List"/>
      <sheetName val="Employee List-sick"/>
      <sheetName val="P&amp;L Analysis and Cash Flow "/>
      <sheetName val="C-01"/>
      <sheetName val="ChR-01"/>
      <sheetName val="ChR-02"/>
      <sheetName val="ChE-01"/>
      <sheetName val="ChE-03"/>
      <sheetName val="ChM-01"/>
      <sheetName val="ChT-01"/>
      <sheetName val="ChC-01"/>
      <sheetName val="Source (Chapter)"/>
      <sheetName val="External Implementation Costs"/>
      <sheetName val="External Quarter Costs"/>
      <sheetName val="Internal Implementation Support"/>
      <sheetName val="Internal Quarter Costs"/>
      <sheetName val="Current Costs"/>
      <sheetName val="Interface Costs"/>
      <sheetName val="ADP Projected Costs "/>
      <sheetName val="ARC Implementation Schedule"/>
      <sheetName val="Percent of responsibility"/>
      <sheetName val="Recruiting Costs - BrassRing"/>
      <sheetName val="TALX"/>
      <sheetName val="Workstream projected costs"/>
      <sheetName val="SPIN Costs"/>
      <sheetName val="Type Details"/>
      <sheetName val="Count of Nodes by Type"/>
      <sheetName val="Complete Listing incl LCN"/>
      <sheetName val="LCN Nodes"/>
      <sheetName val="Labor Data"/>
      <sheetName val="Non-Labor Data"/>
      <sheetName val="3rd Party Data"/>
      <sheetName val="Applications Data"/>
      <sheetName val="Presentation -OH"/>
      <sheetName val="CONSOL OH"/>
      <sheetName val="BUSAFFAIRS OH"/>
      <sheetName val="BUSOPS OH"/>
      <sheetName val="IT OH"/>
      <sheetName val="HR OH"/>
      <sheetName val="BusAffairs-401"/>
      <sheetName val="Finance-502"/>
      <sheetName val="IT -503"/>
      <sheetName val="HR 504"/>
      <sheetName val="How to"/>
      <sheetName val="Rating Tables"/>
      <sheetName val="Hourly"/>
      <sheetName val="Contractor"/>
      <sheetName val="Consulting"/>
      <sheetName val="Outside Purchased Services"/>
      <sheetName val="Expense Worksheet"/>
      <sheetName val="Print File"/>
      <sheetName val="Job Grade Groupings"/>
      <sheetName val="Project Forecast"/>
      <sheetName val="Budget-Actual"/>
      <sheetName val="Cal Fed Customer Activities"/>
      <sheetName val="Cal Fed Noncustomer Activities"/>
      <sheetName val="Cal Fed Questions"/>
      <sheetName val="Teller Transactions"/>
      <sheetName val="Generic Activity List"/>
      <sheetName val="Alan2"/>
      <sheetName val="N oncustomer Template"/>
      <sheetName val="FXrates"/>
      <sheetName val="Customer Master"/>
      <sheetName val="database for invoice &amp; Revenues"/>
      <sheetName val="Rev Pivot"/>
      <sheetName val="Unbilled Pivot-Feb"/>
      <sheetName val="Shared Services 2005-Session II"/>
      <sheetName val="Current Weekly Summary"/>
      <sheetName val="Current Summary By State"/>
      <sheetName val="1964 - 1999 Canada Rig Count"/>
      <sheetName val="1991 - 1999 Drilling Type"/>
      <sheetName val="Diligence Adj. NWC Seasonal"/>
      <sheetName val="Final Funds Flow"/>
      <sheetName val="In-Q-Tel"/>
      <sheetName val="BK Actual"/>
      <sheetName val="PA Certificate Ledger (2)"/>
      <sheetName val="CSA Certificate Ledger"/>
      <sheetName val="CSB Certificate Ledger"/>
      <sheetName val="2011 Stock Plan Class A"/>
      <sheetName val="2016 Equity Incentive Plan Cla"/>
      <sheetName val="PS Certificate Ledger"/>
      <sheetName val="2018 Equity Incentive Plan"/>
      <sheetName val="CS Warrant Ledger"/>
      <sheetName val="Off_Comp"/>
      <sheetName val="Sch3_Rev"/>
      <sheetName val="Sal_Rec"/>
      <sheetName val="Sub_CY88"/>
      <sheetName val="Subwork"/>
      <sheetName val="Worktype"/>
      <sheetName val="Rev_Labor"/>
      <sheetName val="BILL"/>
      <sheetName val="EXBA"/>
      <sheetName val="PCA"/>
      <sheetName val="Prof_Fee"/>
      <sheetName val="SCH1"/>
      <sheetName val="SCH2"/>
      <sheetName val="SCH3"/>
      <sheetName val="SCH4"/>
      <sheetName val="SCH5"/>
      <sheetName val="SBILL"/>
      <sheetName val="masled_1288"/>
      <sheetName val="ALC"/>
      <sheetName val="B&amp;P"/>
      <sheetName val="AP120611"/>
      <sheetName val="AUTO"/>
      <sheetName val="Revenue Visibility Definition"/>
      <sheetName val="Salaried main"/>
      <sheetName val="Sensetivities"/>
      <sheetName val="IRRETI IS"/>
      <sheetName val="Shares Calc"/>
      <sheetName val="Pricing Chg"/>
      <sheetName val="Historic Pricing"/>
      <sheetName val="DynTek"/>
      <sheetName val="Schedule II"/>
      <sheetName val="SCF - BS Exhibit 1"/>
      <sheetName val="SCF - IS Exhibit 2"/>
      <sheetName val="SCF - CFA Exhibit 3"/>
      <sheetName val="Rep Levels Exhibit 4"/>
      <sheetName val="Exhibit 4B"/>
      <sheetName val="PCS Exhibit 5"/>
      <sheetName val="Exhibit 6"/>
      <sheetName val="Exhibit 7"/>
      <sheetName val="Exhibit 8"/>
      <sheetName val="Exhibit 9"/>
      <sheetName val="WACC Exhibit 10"/>
      <sheetName val="Rankings Exhibit 11"/>
      <sheetName val="Post 9-11 M&amp;A"/>
      <sheetName val="IS Exhibit 13"/>
      <sheetName val="BS - Exhibit 13"/>
      <sheetName val="DCF Schedule III"/>
      <sheetName val="ACS"/>
      <sheetName val="AMSY"/>
      <sheetName val="CACI"/>
      <sheetName val="CSC"/>
      <sheetName val="GD"/>
      <sheetName val="DRCO"/>
      <sheetName val="TTN_Less Surebeam"/>
      <sheetName val="CDI"/>
      <sheetName val="LMT"/>
      <sheetName val="MANT"/>
      <sheetName val="ANT"/>
      <sheetName val="MMS"/>
      <sheetName val="EITI"/>
      <sheetName val="TTN_Unadjusted"/>
      <sheetName val="KEA"/>
      <sheetName val="VSEC"/>
      <sheetName val="KCIN"/>
      <sheetName val="GTS Advisor"/>
      <sheetName val="Pitch"/>
      <sheetName val="Listings &amp; Tables"/>
      <sheetName val="Op Assumptions"/>
      <sheetName val="Regression Analysis"/>
      <sheetName val="Qtr Allocation"/>
      <sheetName val="LoadProfile"/>
      <sheetName val="Summary Acq"/>
      <sheetName val="Summary Tgt"/>
      <sheetName val="Summary Financials (2)"/>
      <sheetName val="Financial Exhibit"/>
      <sheetName val="SBU Exhibit"/>
      <sheetName val="QoE Summary"/>
      <sheetName val="PBCS Pull"/>
      <sheetName val="Revisions for HW"/>
      <sheetName val="Engineering Services"/>
      <sheetName val="Consulting Services"/>
      <sheetName val="Technical Services"/>
      <sheetName val="SG&amp;A - Engineering Service"/>
      <sheetName val="SG&amp;A - Consulting_"/>
      <sheetName val="SG&amp;A - Tech Serv_Non EIT"/>
      <sheetName val="SG&amp;A - EIT Subset of TS"/>
      <sheetName val="SG&amp;A - Technical Services"/>
      <sheetName val="SG&amp;A - Corporate"/>
      <sheetName val="SG&amp;A - Total w_o &quot;Other&quot;"/>
      <sheetName val="SG&amp;A - &quot;Other&quot;"/>
      <sheetName val="Comparisons-&gt;"/>
      <sheetName val="Eng"/>
      <sheetName val="Techn"/>
      <sheetName val="Cslt"/>
      <sheetName val="PWC Cust Data-&gt;"/>
      <sheetName val="Engineering - Customer"/>
      <sheetName val="Tech ex. BGS - Customer"/>
      <sheetName val="Consulting - Customer"/>
      <sheetName val="Terminated Payrolling Business"/>
      <sheetName val="Tech Services - Customers"/>
      <sheetName val="Engineering - Customers"/>
      <sheetName val="Consulting - Customers"/>
      <sheetName val="Hyperion-&gt;"/>
      <sheetName val="GM_Summary"/>
      <sheetName val="GM Directed"/>
      <sheetName val="Tech Services"/>
      <sheetName val="Commercial Takeout"/>
      <sheetName val="Payrolling Business"/>
      <sheetName val="Payrolling &amp; RT2"/>
      <sheetName val="Commercial Takeout (2)"/>
      <sheetName val="Tech Services EIT"/>
      <sheetName val="Tech Services Direct Placement"/>
      <sheetName val="SG&amp;A - Engineering Services (2"/>
      <sheetName val="SG&amp;A - Consulting"/>
      <sheetName val="SG&amp;A - Technical Svcs"/>
      <sheetName val="SG&amp;A EIT - subset of TS_2"/>
      <sheetName val="SG&amp;A - Corporate (2)"/>
      <sheetName val="SG&amp;A - Total w_o &quot;Other&quot; seg"/>
      <sheetName val="Other Segment"/>
      <sheetName val="Financial Exhibit_New"/>
      <sheetName val="SG&amp;A - Total"/>
      <sheetName val="Consulting Services (3)"/>
      <sheetName val="PwC QoE Work&gt;"/>
      <sheetName val="Consolidated Adj. Walk"/>
      <sheetName val="Adjusted P&amp;L - Engineering"/>
      <sheetName val="Adjusted P&amp;L - Tech Svcs."/>
      <sheetName val="Adjusted P&amp;L - Consult. Svcs."/>
      <sheetName val="Adjusted P&amp;L - Corp"/>
      <sheetName val="Adjusted P&amp;L - Other Segment"/>
      <sheetName val="Adjusted P&amp;L - No OBU"/>
      <sheetName val="Engineering - Customer New"/>
      <sheetName val="Tech ex. BGS - Customer New"/>
      <sheetName val="Consulting - Customer New"/>
      <sheetName val="Aerojet"/>
      <sheetName val="Stale&gt;"/>
      <sheetName val="Consulting Services (2)"/>
      <sheetName val="Forecast &gt; &gt;"/>
      <sheetName val="Book1"/>
      <sheetName val="RBF Fleet-FV vs. NBV"/>
      <sheetName val="RBF Fleet"/>
      <sheetName val="RBF Fleet-FV vs BV"/>
      <sheetName val="Enter"/>
      <sheetName val="Hello"/>
      <sheetName val="Multiple Graphs"/>
      <sheetName val="LTM Ratios"/>
      <sheetName val="Ratio Graphs"/>
      <sheetName val="Bloomberg Data"/>
      <sheetName val="Price 2"/>
      <sheetName val="Cover "/>
      <sheetName val="Company Information"/>
      <sheetName val="Margin Adjustments"/>
      <sheetName val="Risk Adjustments"/>
      <sheetName val="Growth Adjustments"/>
      <sheetName val="Regression"/>
      <sheetName val="Adjustments to Multiples"/>
      <sheetName val="Contract Summary"/>
      <sheetName val="DSTS-G SCAMPI #29"/>
      <sheetName val="(AT&amp;T) AAFES Invoices"/>
      <sheetName val="AT&amp;T DTS-PO  Invoices"/>
      <sheetName val="5003-001 AFWA PAC Invoices"/>
      <sheetName val="5003-005 PSAB invoices"/>
      <sheetName val="5003-006 invoices"/>
      <sheetName val="5003-007  Pristina Invoices"/>
      <sheetName val="(5003-014)Indian Ocean Invoices"/>
      <sheetName val="(5003-015)Bosnia Netwk Invoices"/>
      <sheetName val="(5003-026) Fort Hood Invoices"/>
      <sheetName val="(5003-031) AFWA Europe Invoice"/>
      <sheetName val="(5003-036) Centcom Invoices"/>
      <sheetName val="(5003-037) AB2 SWA Invoices"/>
      <sheetName val="(5003-038) AB3-W5 Invoices"/>
      <sheetName val="5003-039 BndwthAB3-W5 Invoices"/>
      <sheetName val="5003-040 BndwthAB3_W5 Invoices"/>
      <sheetName val="5003-043 AL UDEID AB Invoices"/>
      <sheetName val="(5003-044) PSAB-KSA Invoices"/>
      <sheetName val="5003-045 Al Dhatra AB Invoices"/>
      <sheetName val="5003-046 Al Jaber Invoices"/>
      <sheetName val="5003-047 Ali Al Salem Invoices"/>
      <sheetName val="5003-048 Thumrait Invoices"/>
      <sheetName val="5003-049 Shaikh Isa Invoices"/>
      <sheetName val="5003-050 Seed Invoices"/>
      <sheetName val="5003-051 Masirah Invoices"/>
      <sheetName val="(5003-055)W5-G6 Transp Invoices"/>
      <sheetName val="(5003-057) Turkey Invoices"/>
      <sheetName val="(5003-088) DVDS &amp; JITI Invoices"/>
      <sheetName val="(5003-090) SWA to SWA Invoices"/>
      <sheetName val="(5003-092) Balad Term Invoices"/>
      <sheetName val="5003-109 Fly Away Term Invoices"/>
      <sheetName val="M C Dean Balkan Invoices"/>
      <sheetName val="(MCI) Eskan Village Invoices"/>
      <sheetName val="PIMS UNISYS Invoices"/>
      <sheetName val="CTSS D020 Invoices"/>
      <sheetName val="CTSS D018 Invoices"/>
      <sheetName val="CTSS D002 Invoices"/>
      <sheetName val="(PSAB) Earth Terminal Invoices"/>
      <sheetName val="Centaf Invoices"/>
      <sheetName val="(Trans-700)Tramsco R2 Invoices"/>
      <sheetName val="0413-SLI FluorStratos Invoices"/>
      <sheetName val="(MPO) 1101 Invoices"/>
      <sheetName val="(ESO)European Sout Obs Invoices"/>
      <sheetName val="(PSAB) Bandwidth Expan Invoices"/>
      <sheetName val="(LMGT) Lockheed Martin Invoices"/>
      <sheetName val="(3001-000) OCPA MMICC Invoices"/>
      <sheetName val="Plenexis"/>
      <sheetName val="(SAIC-020-22) OCP&amp;CTT Invoices"/>
      <sheetName val="CSTP 0759-004 Invoices"/>
      <sheetName val="CSTP 0759-003 Invoices"/>
      <sheetName val="CSTP 0759-002 Invoices"/>
      <sheetName val="CSTP 0759-001 Invoices"/>
      <sheetName val="(OCPA)Regional Centers Invoices"/>
      <sheetName val="CTSS D005 Invoices"/>
      <sheetName val="CTSS D07 Invoices"/>
      <sheetName val="(MPO-1466) Earth Termi Invoices"/>
      <sheetName val="(MPO-1457) Earth Termi Invoices"/>
      <sheetName val="(MPO-1759) Earth Termi Invoices"/>
      <sheetName val="(MPO-1758) Earth Termi Invoices"/>
      <sheetName val="(0026) GOIC Expansion Invoices"/>
      <sheetName val="(0024-000)DTS-PO Invoices"/>
      <sheetName val="CTSS DO12 Invoices"/>
      <sheetName val="EBITDA cal"/>
      <sheetName val="Quarterly income st"/>
      <sheetName val="Rev by customer"/>
      <sheetName val="PV analysis"/>
      <sheetName val="Qtrly Revenue"/>
      <sheetName val="SG&amp;A quarterly"/>
      <sheetName val="Receivables ageing"/>
      <sheetName val="AP ageing"/>
      <sheetName val="Data gaps and queries"/>
      <sheetName val="Addln info"/>
      <sheetName val="Model&gt;&gt;"/>
      <sheetName val="SUTURE ProForma"/>
      <sheetName val="SUTURE Standalone"/>
      <sheetName val="TeamHealth ProForma"/>
      <sheetName val="TeamHealth Standalone"/>
      <sheetName val="TH Anesthesia"/>
      <sheetName val="Outputs&gt;&gt;"/>
      <sheetName val="Implied Valuation Multiples"/>
      <sheetName val="SUTURE Output"/>
      <sheetName val="Growth and Leverage Comparison"/>
      <sheetName val="TH Divest Output"/>
      <sheetName val="ALPHA P&amp;L"/>
      <sheetName val="Suture Standalone P&amp;L"/>
      <sheetName val="KNOT Standalone P&amp;L"/>
      <sheetName val="Source&gt;&gt;"/>
      <sheetName val="Research Reports"/>
      <sheetName val="Mednax CapIQ Consensus"/>
      <sheetName val="MD Balance Sheet"/>
      <sheetName val="MD Quarterly IS - 2015-2016"/>
      <sheetName val="TH Standalone Backup"/>
      <sheetName val="TH Stanadlone BS"/>
      <sheetName val="TH Standalone Debt"/>
      <sheetName val="Market Approach - Equity"/>
      <sheetName val="Discounts"/>
      <sheetName val="Preferred schedule"/>
      <sheetName val="Financial Summary - Updated"/>
      <sheetName val="Consolidated 2017"/>
      <sheetName val="Consolidated 2016"/>
      <sheetName val="Shareholder Comp Adjustment"/>
      <sheetName val="Compensation Source&gt;&gt;"/>
      <sheetName val="YTD 18 Salary Summary"/>
      <sheetName val="12.1.17 - 12.31.17 Salary Summa"/>
      <sheetName val="Provider 2018 Salary Summary"/>
      <sheetName val="Provider 2017 YE Salary Summary"/>
      <sheetName val="Provider 2016 YE Salary Summary"/>
      <sheetName val="Source P&amp;Ls&gt;&gt;"/>
      <sheetName val="Jan-18"/>
      <sheetName val="Feb-18"/>
      <sheetName val="Mar-18"/>
      <sheetName val="Apr-18"/>
      <sheetName val="May-18"/>
      <sheetName val="Jun-18"/>
      <sheetName val="Jul-18"/>
      <sheetName val="Aug-18"/>
      <sheetName val="Sep-18"/>
      <sheetName val="Oct-18"/>
      <sheetName val="Nov-18"/>
      <sheetName val="Jan-17"/>
      <sheetName val="Feb-17"/>
      <sheetName val="Mar-17"/>
      <sheetName val="Apr-17"/>
      <sheetName val="May-17"/>
      <sheetName val="Jun-17"/>
      <sheetName val="Jul-17"/>
      <sheetName val="Aug-17"/>
      <sheetName val="Sep-17"/>
      <sheetName val="Oct-17"/>
      <sheetName val="Nov-17"/>
      <sheetName val="Dec-17"/>
      <sheetName val="Jan-16"/>
      <sheetName val="Feb-16"/>
      <sheetName val="Mar-16"/>
      <sheetName val="Apr-16"/>
      <sheetName val="May-16"/>
      <sheetName val="Jun-16"/>
      <sheetName val="Jul-16"/>
      <sheetName val="Aug-16"/>
      <sheetName val="Sep-16"/>
      <sheetName val="Oct-16"/>
      <sheetName val="Nov-16"/>
      <sheetName val="Dec-16"/>
      <sheetName val="Jan-15"/>
      <sheetName val="Feb-15"/>
      <sheetName val="Mar-15"/>
      <sheetName val="Apr-15"/>
      <sheetName val="May-15"/>
      <sheetName val="Jun-15"/>
      <sheetName val="Jul-15"/>
      <sheetName val="Aug-15"/>
      <sheetName val="Sep-15"/>
      <sheetName val="Oct-15"/>
      <sheetName val="Nov-15"/>
      <sheetName val="Dec-15"/>
      <sheetName val="2007 Cash Receipts"/>
      <sheetName val="Customer Trend"/>
      <sheetName val="Customer Survey"/>
      <sheetName val="P&amp;L Int 08"/>
      <sheetName val="Selling"/>
      <sheetName val="Non-Operating"/>
      <sheetName val="Subs_2141"/>
      <sheetName val="Unpaid_OT"/>
      <sheetName val="Final_Inv_Clin"/>
      <sheetName val="Final_Inv"/>
      <sheetName val="Per_OH_Submission"/>
      <sheetName val="2141_ProjCost"/>
      <sheetName val="mkt approach summary"/>
      <sheetName val="Stmts"/>
      <sheetName val="Program Summary"/>
      <sheetName val="YTD Actual"/>
      <sheetName val="EBITDA Addbacks"/>
      <sheetName val="November Medical Dental Accrual"/>
      <sheetName val="Keystone"/>
      <sheetName val="amort 7.75"/>
      <sheetName val="amort 8.75"/>
      <sheetName val="Pivots &gt;&gt;"/>
      <sheetName val="BGS Divestiture P&amp;L"/>
      <sheetName val="Summary P&amp;L Pivot"/>
      <sheetName val="FCCS to AFS Reconciliation"/>
      <sheetName val="Summary BS Pivot"/>
      <sheetName val="Summary BS Flat File"/>
      <sheetName val="Summary BS (report)"/>
      <sheetName val="Mapping Tables &gt;&gt;"/>
      <sheetName val="Date Mapping"/>
      <sheetName val="P&amp;L Account Mapping"/>
      <sheetName val="BS Account Mapping"/>
      <sheetName val="Entity Mapping"/>
      <sheetName val="Source and Templates &gt;&gt;"/>
      <sheetName val="Smart Template"/>
      <sheetName val="Smart Table Template"/>
      <sheetName val="Source"/>
      <sheetName val="Exb_A"/>
      <sheetName val="Sch_1"/>
      <sheetName val="Sch_2"/>
      <sheetName val="Sch_3"/>
      <sheetName val="Sch_4"/>
      <sheetName val="Sch_5"/>
      <sheetName val="JJM-Mgt"/>
      <sheetName val="C90_NET"/>
      <sheetName val="SCH_R9"/>
      <sheetName val="JOB_90"/>
      <sheetName val="BONUS_90"/>
      <sheetName val="WORKTYPE (2)"/>
      <sheetName val="C90_PCA"/>
      <sheetName val="SUB_CY90"/>
      <sheetName val="C90_BILL"/>
      <sheetName val="C90SBILL"/>
      <sheetName val="sub_bill"/>
      <sheetName val="sub_bill (2)"/>
      <sheetName val="HDT Legacy"/>
      <sheetName val="OH_CY90"/>
      <sheetName val="Inputs and Standards"/>
      <sheetName val="Ranking Tables"/>
      <sheetName val="Financials "/>
      <sheetName val="Mach.lined"/>
      <sheetName val="other-piv"/>
      <sheetName val="old psi"/>
      <sheetName val="slotted E"/>
      <sheetName val="Quick Merge"/>
      <sheetName val="Base Flip"/>
      <sheetName val="Tgt2"/>
      <sheetName val="Acq2"/>
      <sheetName val="MedPointe Balance Sheet"/>
      <sheetName val="Cambrex Standalone"/>
      <sheetName val="MedPointe Standalone"/>
      <sheetName val="Pro Forma Financials"/>
      <sheetName val="MedPointe Standalone - 2"/>
      <sheetName val="Ad-Hoc Graphs"/>
      <sheetName val="Revenue Build-up&gt;&gt;"/>
      <sheetName val="Edgemont Revenue Breakdown"/>
      <sheetName val="Backlog&gt;&gt;"/>
      <sheetName val="ClinEdge - updated 8.1"/>
      <sheetName val="Novex - updated 8.1"/>
      <sheetName val="UClinical - updated 8.1"/>
      <sheetName val="BlueTheory - updated 8.1"/>
      <sheetName val="Pipeline&gt;&gt;"/>
      <sheetName val="CE Engage-Pipeline"/>
      <sheetName val="CE Network-Pipeline"/>
      <sheetName val="BTC Network-Pipeline"/>
      <sheetName val="Division Output&gt;&gt;"/>
      <sheetName val="ClinEdge Output"/>
      <sheetName val="BlueTheory Output"/>
      <sheetName val="Novex Output"/>
      <sheetName val="UClinical Output"/>
      <sheetName val="ClinEdge Backup&gt;&gt;"/>
      <sheetName val="CE- 2013"/>
      <sheetName val="CE - 2014"/>
      <sheetName val="CE - 2015 Monthly"/>
      <sheetName val="CE - 2016YTD"/>
      <sheetName val="CE - 2016E"/>
      <sheetName val="BlueTheory Backup&gt;&gt;"/>
      <sheetName val="BT - 2013"/>
      <sheetName val="BT - 2014"/>
      <sheetName val="BT - 2015 Monthly"/>
      <sheetName val="BT - 2016YTD"/>
      <sheetName val="BT - 2016E"/>
      <sheetName val="Novex Backup&gt;&gt;"/>
      <sheetName val="NV - 2013"/>
      <sheetName val="NV - 2014"/>
      <sheetName val="NV - 2015 Monthly"/>
      <sheetName val="NV - 2016E"/>
      <sheetName val="NV - 2016 YTD"/>
      <sheetName val="Uclinical Backup&gt;&gt;"/>
      <sheetName val="UC - 2013"/>
      <sheetName val="UC - 2014"/>
      <sheetName val="UC - 2015 Monthly"/>
      <sheetName val="UC - 2016 YTD"/>
      <sheetName val="UC - 2016"/>
      <sheetName val="Lincoln Backup&gt;&gt;"/>
      <sheetName val="LR - 2015"/>
      <sheetName val="ActivMed Backup&gt;&gt;"/>
      <sheetName val="ActivMed - 2015 "/>
      <sheetName val="Monthly P&amp;Ls&gt;&gt;"/>
      <sheetName val="ClinEdge"/>
      <sheetName val="BT"/>
      <sheetName val="UC"/>
      <sheetName val="Novex"/>
      <sheetName val="Cover &gt;&gt;"/>
      <sheetName val="Combined Adjustment Mapping"/>
      <sheetName val="Non-recurring Adj."/>
      <sheetName val="Other Seg. Adj."/>
      <sheetName val="Intl. Other Adj."/>
      <sheetName val="Intl. Other Segment"/>
      <sheetName val="Man Adj Detail &gt;&gt;"/>
      <sheetName val="A - Intercompany Elim (EKES)"/>
      <sheetName val="1 &amp; 2 - Non-recurring deal fees"/>
      <sheetName val="1 - Allegiant"/>
      <sheetName val="2 - CDI"/>
      <sheetName val="2 - Kemtah"/>
      <sheetName val="2 - Schafer"/>
      <sheetName val="2 - Unsuccessful"/>
      <sheetName val="3 - Transaction bonus"/>
      <sheetName val="3 - Transaction Bonus (EE)"/>
      <sheetName val="4 - Prior owners' comp"/>
      <sheetName val="5 - Headcount Reduction CDI"/>
      <sheetName val="6 - Unrealized FX"/>
      <sheetName val="7 - Integration costs"/>
      <sheetName val="8 - Start-up losses"/>
      <sheetName val="8 - India Start-up loss"/>
      <sheetName val="8 - Additive Start-up loss"/>
      <sheetName val="8 - India P&amp;L for report"/>
      <sheetName val="8 - Additive P&amp;L for report"/>
      <sheetName val="10 - Contingent Consideration"/>
      <sheetName val="10 - Earn Out mini table"/>
      <sheetName val="11 - Non-recurring prof. fees"/>
      <sheetName val="12 - Out of Period Reserves"/>
      <sheetName val="13 - BOD fees"/>
      <sheetName val="14 - Non-recurring Severance"/>
      <sheetName val="16 - GM promotional expense"/>
      <sheetName val="17 - Other"/>
      <sheetName val="Dili Adj Detail &gt;&gt;"/>
      <sheetName val="18 - Accrual true-ups"/>
      <sheetName val="18 - Bonus accrual support"/>
      <sheetName val="19 - Sale of Investment"/>
      <sheetName val="21 - Sikorsky WAN charges"/>
      <sheetName val="24 - Loss on sale of assets"/>
      <sheetName val="26 - Income Tax Related"/>
      <sheetName val="27 - Internal labor"/>
      <sheetName val="28 - Allegiant Overbilling"/>
      <sheetName val="30 - Gain share write off"/>
      <sheetName val="Proforma Adj Detail &gt;&gt;"/>
      <sheetName val="31 - RIF Summary"/>
      <sheetName val="31 - RIFS Detail"/>
      <sheetName val="32 - Synergies"/>
      <sheetName val="32b - Facility Related"/>
      <sheetName val="32b - Sq. Ft. Reduction"/>
      <sheetName val="33 - GE Discount"/>
      <sheetName val="34 - Payrolling Business"/>
      <sheetName val="35 - Proforma Software Costs"/>
      <sheetName val="35 - Dual run software fees"/>
      <sheetName val="35 - CDI Software Savings"/>
      <sheetName val="36 - Solon Divestiture"/>
      <sheetName val="36 - Solon mini-table"/>
      <sheetName val="37 - International Overhead"/>
      <sheetName val="Other Considerations &gt;&gt;"/>
      <sheetName val="38 - Commercial IT"/>
      <sheetName val="39 - Above Market Rent"/>
      <sheetName val="40 - Unrealized Synergies"/>
      <sheetName val="40 - Facility Rationalization"/>
      <sheetName val="40 - AMV Comp"/>
      <sheetName val="41 - Constant Currency"/>
      <sheetName val="41 - PBCS Local Currencies"/>
      <sheetName val="42 - Capitalized Labor"/>
      <sheetName val="43 - Gain Share"/>
      <sheetName val="43 - Gain Share Invoice Detail"/>
      <sheetName val="Proforma P&amp;Ls &gt;&gt;"/>
      <sheetName val="Pre-acq Results by Segment"/>
      <sheetName val="Schafer Acquistion PF P&amp;L"/>
      <sheetName val="Allegiant PF P&amp;L"/>
      <sheetName val="Omega PF P&amp;L"/>
      <sheetName val="Kaman PF P&amp;L"/>
      <sheetName val="CDI PF P&amp;L"/>
      <sheetName val="Sitec PF P&amp;L"/>
      <sheetName val="BGS Divestiture"/>
      <sheetName val="CDI Synergies"/>
      <sheetName val="Source &gt;&gt;"/>
      <sheetName val="Consolidated Summary P&amp;L"/>
      <sheetName val="Trial Balance Source"/>
      <sheetName val="Audit Adjustments"/>
      <sheetName val="Proforma P&amp;L Source"/>
      <sheetName val="Aero Contract Summary"/>
      <sheetName val="Reconciliation Summary"/>
      <sheetName val="HR Position"/>
      <sheetName val="Bid Summary"/>
      <sheetName val="WIRING"/>
      <sheetName val="Purchase Price Defn"/>
      <sheetName val="CLOSING DISTRIBUTIONS"/>
      <sheetName val="Rollover Dollars"/>
      <sheetName val="ML Rollforward"/>
      <sheetName val="2015 Forecast"/>
      <sheetName val="NWC - Nov Estimates"/>
      <sheetName val="NWC adjusted ex earn out"/>
      <sheetName val="NWC historical and estimated"/>
      <sheetName val="2014 Forecast"/>
      <sheetName val="Sheet2 (2)"/>
      <sheetName val="Sheet3 (2)"/>
      <sheetName val="Estimated Purchase Price"/>
      <sheetName val="Closing Date Statement"/>
      <sheetName val="Rollover Amount"/>
      <sheetName val="LLC Waterfall"/>
      <sheetName val="LLC Capitalization"/>
      <sheetName val="LLC Proceeds and Wire Info"/>
      <sheetName val="CIP Capital Return"/>
      <sheetName val="280G"/>
      <sheetName val="Mezz"/>
      <sheetName val="Goldman Sachs"/>
      <sheetName val="TTB"/>
      <sheetName val="GTS"/>
      <sheetName val="GRF"/>
      <sheetName val="INN"/>
      <sheetName val="IS Mo"/>
      <sheetName val="Fiscal View"/>
      <sheetName val="Simp IS"/>
      <sheetName val="Col-Sum"/>
      <sheetName val="Col-York"/>
      <sheetName val="ElHi+Pubs-Sum"/>
      <sheetName val="Book2"/>
      <sheetName val="Cascade P&amp;L Analysis"/>
      <sheetName val="Cascade%20P&amp;L%20Analysis.xlsx"/>
      <sheetName val="Ex. C"/>
      <sheetName val="Ex. X - Post-Closing Payment"/>
      <sheetName val="EBITDA QOE"/>
      <sheetName val="SBUs"/>
      <sheetName val="SSI Buildup"/>
      <sheetName val="Shared Tech"/>
      <sheetName val="GM - M"/>
      <sheetName val="Rev - M"/>
      <sheetName val="Historical Data"/>
      <sheetName val="Pricing Data"/>
      <sheetName val="Leases 2016-09"/>
      <sheetName val="Dell #4"/>
      <sheetName val="REPORT_DETAIL_AT_LIST"/>
      <sheetName val="WACC(T)"/>
      <sheetName val="P&amp;L FCST 2011"/>
      <sheetName val="TPG Flash"/>
      <sheetName val="FCST summary"/>
      <sheetName val="Scenario 2 Plan Q"/>
      <sheetName val="Scenario 2 Plan"/>
      <sheetName val="Base Budget"/>
      <sheetName val="Base Budget Q"/>
      <sheetName val="With Trican"/>
      <sheetName val="With Trican Q"/>
      <sheetName val="Trican "/>
      <sheetName val="2013 Month P&amp;L"/>
      <sheetName val="Nov Data 2012"/>
      <sheetName val="2013 VB Bridge"/>
      <sheetName val="VB's 2012"/>
      <sheetName val="GP 2011 FCST"/>
      <sheetName val="oct bridge"/>
      <sheetName val="Bridge from BOD Summary"/>
      <sheetName val="Bridge from BOD meeting"/>
      <sheetName val="Mid year FCST"/>
      <sheetName val="Revised GF units"/>
      <sheetName val="2013 planning"/>
      <sheetName val="EBITDA Bridge vs PY"/>
      <sheetName val="RMA "/>
      <sheetName val="CTO"/>
      <sheetName val="VB items"/>
      <sheetName val="Mar 2012"/>
      <sheetName val="Feb 2012"/>
      <sheetName val="Jan 2012"/>
      <sheetName val="2012 Budget P&amp;L"/>
      <sheetName val="2012 Unit,sales,GP"/>
      <sheetName val="Dec FCST"/>
      <sheetName val="Dec Data"/>
      <sheetName val="VB Roll off 2011"/>
      <sheetName val="Nov FCST"/>
      <sheetName val="Nov Data"/>
      <sheetName val="Oct Op Ex Bridge"/>
      <sheetName val="DC Roll Up"/>
      <sheetName val="Q4 SG&amp;A Proj"/>
      <sheetName val="Q1 Bridge"/>
      <sheetName val="Q2 Bridge"/>
      <sheetName val="Q3 Bridge"/>
      <sheetName val="Q4 Bridge"/>
      <sheetName val="Full Year"/>
      <sheetName val="Indy"/>
      <sheetName val="Cinn"/>
      <sheetName val="Detroit"/>
      <sheetName val="Nov Proj"/>
      <sheetName val="P&amp;L Detail"/>
      <sheetName val="VB Roll off"/>
      <sheetName val="Oct Proj"/>
      <sheetName val="Aug Proj"/>
      <sheetName val="July Proj"/>
      <sheetName val="Sept Proj"/>
      <sheetName val="July P&amp;L"/>
      <sheetName val="May Projection"/>
      <sheetName val="June Proj"/>
      <sheetName val="2010 GF Sum"/>
      <sheetName val="KPI's"/>
      <sheetName val="GF Units"/>
      <sheetName val="Other cushion items"/>
      <sheetName val="Revised GF's"/>
      <sheetName val="Bal by month"/>
      <sheetName val="FCST_Mid"/>
      <sheetName val="Dec data 12"/>
      <sheetName val="sales proj-hirs"/>
      <sheetName val="Results from Nov 98"/>
      <sheetName val="Final Summ"/>
      <sheetName val="Keydrive"/>
      <sheetName val="Risk Var"/>
      <sheetName val="Chron"/>
      <sheetName val="P&amp;L-total"/>
      <sheetName val="sales summ"/>
      <sheetName val="sales proj-PFB"/>
      <sheetName val="sales proj-vellus"/>
      <sheetName val="Volume - Strat Plan"/>
      <sheetName val="P&amp;L-hirs"/>
      <sheetName val="Population"/>
      <sheetName val="Results from Mar 99"/>
      <sheetName val="DFMO_99 SP"/>
      <sheetName val="LBO Cover"/>
      <sheetName val="Fee Table"/>
      <sheetName val="Cap table comp"/>
      <sheetName val="Existing Cap 12-31"/>
      <sheetName val="LTM Calc"/>
      <sheetName val="Outputs--&gt;"/>
      <sheetName val="Abridged Summary"/>
      <sheetName val="Summary Outputs"/>
      <sheetName val="S&amp;U - PF Cap"/>
      <sheetName val="SUPER S&amp;U"/>
      <sheetName val="Pre &amp; Post Cap Table"/>
      <sheetName val="ABL Structure -&gt;"/>
      <sheetName val="LBO Output Abr. (ABL)"/>
      <sheetName val="LBO Output (ABL)"/>
      <sheetName val="LBO S&amp;U Cap (LFC) (ABL)"/>
      <sheetName val="LBO S&amp;U Cap (ABL)"/>
      <sheetName val="TL Structure -&gt; "/>
      <sheetName val="LBO S&amp;U Cap (TL)"/>
      <sheetName val="LBO Output (TL)"/>
      <sheetName val="Availability"/>
      <sheetName val="Pro Forma Closing BB"/>
      <sheetName val="Credit Charts"/>
      <sheetName val="Original LBO"/>
      <sheetName val="2009 Quarterlies"/>
      <sheetName val="Maturity Profile"/>
      <sheetName val="IPO Model--&gt;"/>
      <sheetName val="IPO Cover"/>
      <sheetName val="IPO Valuation"/>
      <sheetName val="IPO Model"/>
      <sheetName val="IPO Assumptions Comparison"/>
      <sheetName val="Output for GIG"/>
      <sheetName val="IPO Case Comparison"/>
      <sheetName val="IPO Assumptions"/>
      <sheetName val="IPO S&amp;U Cap Type 2"/>
      <sheetName val="IPO Output"/>
      <sheetName val="Sponsor Projections"/>
      <sheetName val="Existing CapTable.10.3.09"/>
      <sheetName val="Tender Cost Analysis"/>
      <sheetName val="towing"/>
      <sheetName val="sum2"/>
      <sheetName val="ihsc-matrix"/>
      <sheetName val="Sept Data"/>
      <sheetName val="Valuation and CF (GF &amp; Base)"/>
      <sheetName val="2012 prelim by month_v22 for TP"/>
      <sheetName val="sum3"/>
      <sheetName val="ipo-98"/>
      <sheetName val="ipo-99"/>
      <sheetName val="ihsc-cy"/>
      <sheetName val="val-ihsc"/>
      <sheetName val="ihsc"/>
      <sheetName val="ams"/>
      <sheetName val="Tender"/>
      <sheetName val="Front End Warrant Analysis"/>
      <sheetName val="CSFB Merger Model"/>
      <sheetName val="Summary Comparison"/>
      <sheetName val="EPS Adjustments"/>
      <sheetName val="Price Sensitivities"/>
      <sheetName val="Computations"/>
      <sheetName val="Company Inputs"/>
      <sheetName val="BreakEvenMacro"/>
      <sheetName val="DataTables"/>
      <sheetName val="Run Series Macro"/>
      <sheetName val="SummaryMacro"/>
      <sheetName val="minicombo3"/>
      <sheetName val="SBInput"/>
      <sheetName val="LDSH"/>
      <sheetName val="BS-Final"/>
      <sheetName val="IS-Final"/>
      <sheetName val="CF-Final"/>
      <sheetName val="Equity-Final"/>
      <sheetName val="1. FCT"/>
      <sheetName val="2.Adv  &amp; 5.FVI."/>
      <sheetName val="2.OCI"/>
      <sheetName val="3. Goodwill"/>
      <sheetName val="6. Inventory"/>
      <sheetName val="7. Property"/>
      <sheetName val="8. Debt"/>
      <sheetName val="9. Taxes"/>
      <sheetName val="10. Retirement"/>
      <sheetName val="11. Rents"/>
      <sheetName val="12. Affil"/>
      <sheetName val="13. OCI"/>
      <sheetName val="IS Final Adjustments"/>
      <sheetName val="BS Detail"/>
      <sheetName val="BS Final Adjustments"/>
      <sheetName val="CF-Detail"/>
      <sheetName val="BS Audit Summary"/>
      <sheetName val="IS Audit Summary"/>
      <sheetName val="BS-2000"/>
      <sheetName val="BS Change Summary"/>
      <sheetName val="BS ADj Summary"/>
      <sheetName val="IS adj summary"/>
      <sheetName val="MCON Output"/>
      <sheetName val="MCON Reconciliation"/>
      <sheetName val="The Model's Macros"/>
      <sheetName val="CSFB Merger Model (BSET)"/>
      <sheetName val="MCON New Output (BSET)"/>
      <sheetName val="CSFB Merger Model (CRC)"/>
      <sheetName val="MCON New Output (CRC)"/>
      <sheetName val="CSFB Merger Model (NTZ)"/>
      <sheetName val="MCON New Output (NTZ)"/>
      <sheetName val="CSFB Merger Model (STLY)"/>
      <sheetName val="MCON New Output (STLY)"/>
      <sheetName val="Open Item Keys"/>
      <sheetName val="1.0 Bank Rec"/>
      <sheetName val="1.1 Bank -Local Curr Acct  Name"/>
      <sheetName val="1.2 Bank Rec (2)_FX"/>
      <sheetName val="1.2 Bank - FX  Acct  "/>
      <sheetName val="2.0  Petty Cash Rec "/>
      <sheetName val="2.1 Petty Cash"/>
      <sheetName val="Earnout"/>
      <sheetName val="DCF "/>
      <sheetName val="Current Facilities - Dummy"/>
      <sheetName val="New Facilities - Dummy"/>
      <sheetName val="Previous Updike Earnout Strx"/>
      <sheetName val="T I"/>
      <sheetName val="CRL"/>
      <sheetName val="Brisk"/>
      <sheetName val="RTX"/>
      <sheetName val="New Centers"/>
      <sheetName val="TargetOverview"/>
      <sheetName val="TargetTrading"/>
      <sheetName val="TargetAVP"/>
      <sheetName val="AcquirorOverview"/>
      <sheetName val="AcquirorTrading"/>
      <sheetName val="AcquirorAVP"/>
      <sheetName val="AcquirorDCF"/>
      <sheetName val="_QuickProForma-&gt;"/>
      <sheetName val="_TargetPFInputs"/>
      <sheetName val="_AcquirorPFInputs"/>
      <sheetName val="_PFDetails"/>
      <sheetName val="SummaryOutput"/>
      <sheetName val="StockPurchaseOutput"/>
      <sheetName val="CashPurchaseOutput"/>
      <sheetName val="StockCashPurchaseOutput"/>
      <sheetName val="ComparativeTrading"/>
      <sheetName val="2CoSummIncomeStatement"/>
      <sheetName val="ContributionCalculation"/>
      <sheetName val="Contribution-1year"/>
      <sheetName val="_|_"/>
      <sheetName val="_PFSummarySheet"/>
      <sheetName val="OLDPoolingOutput"/>
      <sheetName val="dExchangeRatio"/>
      <sheetName val="dLBOVal_high"/>
      <sheetName val="dLBOVal_low"/>
      <sheetName val="dSharesIssued"/>
      <sheetName val="dOwnership"/>
      <sheetName val="dSubWarrants"/>
      <sheetName val="dLBO"/>
      <sheetName val="Acq Income Buildup"/>
      <sheetName val="Val1"/>
      <sheetName val="Updated Numbers"/>
      <sheetName val="Op Budget"/>
      <sheetName val="ValMatrix_Eq"/>
      <sheetName val="Analysis at Prices"/>
      <sheetName val="ValMatrix_Ent (2)"/>
      <sheetName val="Val_XRatio"/>
      <sheetName val="Model History"/>
      <sheetName val="PPM UBS output"/>
      <sheetName val="PPM sumary output"/>
      <sheetName val="Gene's Amort."/>
      <sheetName val="summary P&amp;L output"/>
      <sheetName val="HCS Pro Forma"/>
      <sheetName val="HCS 2000"/>
      <sheetName val="HCS Base Projections"/>
      <sheetName val="Platform"/>
      <sheetName val="detailed sources"/>
      <sheetName val="Acq Q1 01"/>
      <sheetName val="Acq Q2 01"/>
      <sheetName val="Acq Q3 01"/>
      <sheetName val="Acq Q4 01"/>
      <sheetName val="Acq Q1 02"/>
      <sheetName val="Acq Q2 02"/>
      <sheetName val="Acq Q3 02"/>
      <sheetName val="Acq Q4 02"/>
      <sheetName val="Acq Q1 03"/>
      <sheetName val="Acq Q2 03"/>
      <sheetName val="Acq Q3 03"/>
      <sheetName val="Acq Q4 03"/>
      <sheetName val="Acq Q1 04"/>
      <sheetName val="Acq Q2 04"/>
      <sheetName val="Acq Q3 04"/>
      <sheetName val="Acq Q4 04"/>
      <sheetName val="Acq Q1 05"/>
      <sheetName val="Acq Q2 05"/>
      <sheetName val="Acq Q3 05"/>
      <sheetName val="Acq Q4 05"/>
      <sheetName val="Financial Snapshots-Florida"/>
      <sheetName val="Financial Snapshots-Texas"/>
      <sheetName val="Rel. Cont.-No Synergies"/>
      <sheetName val="Rel. Cont-Synergies"/>
      <sheetName val="DCF-Synergies"/>
      <sheetName val="Has Gets"/>
      <sheetName val="New Has Gets"/>
      <sheetName val="New Has Gets-Cash"/>
      <sheetName val="Purchase Scenario"/>
      <sheetName val="Ill Stock Price"/>
      <sheetName val="Agg Value Creation"/>
      <sheetName val="Value to Texas"/>
      <sheetName val="ownership 2"/>
      <sheetName val="exchange ratios"/>
      <sheetName val="Illustrative Value"/>
      <sheetName val="Rel. Cont. $400 Synergy"/>
      <sheetName val="20 Day Averages"/>
      <sheetName val="Carve-Out"/>
      <sheetName val="Alternatives"/>
      <sheetName val="Acq-Tgt-CA-Consol."/>
      <sheetName val="compsmatrix"/>
      <sheetName val="Target Sum"/>
      <sheetName val="Target-PF"/>
      <sheetName val="Acquiror-PF"/>
      <sheetName val="Merger-PF"/>
      <sheetName val="Merger Assump"/>
      <sheetName val="Acquiror Incremental FS"/>
      <sheetName val="impact analysis"/>
      <sheetName val="Scenario Shop"/>
      <sheetName val="Dilu.Shares Factory"/>
      <sheetName val="Commercial Agreemt"/>
      <sheetName val="Old New Ice Compare"/>
      <sheetName val="Calc Sheets"/>
      <sheetName val="Ownership3"/>
      <sheetName val="Fund II waterfall"/>
      <sheetName val="Cons Summary"/>
      <sheetName val="FCF (2)"/>
      <sheetName val="TI Model"/>
      <sheetName val="Total Model"/>
      <sheetName val="Cons Stmts"/>
      <sheetName val="MASTER -TI Ded."/>
      <sheetName val="MASTER -TW"/>
      <sheetName val="MASTER -ATF"/>
      <sheetName val="MASTER -NFC"/>
      <sheetName val="Total Summary"/>
      <sheetName val="ATF Summ"/>
      <sheetName val="Tax and Depn Sch"/>
      <sheetName val="Same Center IS"/>
      <sheetName val="Memo chart"/>
      <sheetName val="memo chart2"/>
      <sheetName val="Equity Progression"/>
      <sheetName val="support"/>
      <sheetName val="Savings&amp;Cont."/>
      <sheetName val="Cons IS"/>
      <sheetName val="Div Performance"/>
      <sheetName val="NFC Summ"/>
      <sheetName val="MASTER -Consolidated"/>
      <sheetName val="MASTER -TI Holdings"/>
      <sheetName val="Growth IS"/>
      <sheetName val="Mgmt Values"/>
      <sheetName val="Cap &amp; Own. Tables"/>
      <sheetName val="TI Summary"/>
      <sheetName val="MayQtr"/>
      <sheetName val="Covenant Calcs"/>
      <sheetName val="ATF Switchboard "/>
      <sheetName val="ATF LBO Model"/>
      <sheetName val="ATF Qtr"/>
      <sheetName val="ATF Detail"/>
      <sheetName val="ATF Revenue assumptions"/>
      <sheetName val="FCF Comp"/>
      <sheetName val="Sysco"/>
      <sheetName val="Op. Bridge"/>
      <sheetName val="2003 q1 and q2"/>
      <sheetName val="2002 IS"/>
      <sheetName val="Sept YTD"/>
      <sheetName val="2003 Fcst"/>
      <sheetName val="2005 Inits"/>
      <sheetName val="Base business"/>
      <sheetName val="2004 PF"/>
      <sheetName val="PF_Balance"/>
      <sheetName val="Warr"/>
      <sheetName val="Proj Fin Sum"/>
      <sheetName val="Proj Fin Sum (2)"/>
      <sheetName val="Debt Cov."/>
      <sheetName val="Tender Analysis(New Notes)"/>
      <sheetName val="Tender Analysis(Old Notes)"/>
      <sheetName val="MM &amp; HP Summary"/>
      <sheetName val="Wholesale by Month"/>
      <sheetName val="Wholesale P&amp;L by Location"/>
      <sheetName val="Lease Tails - Likely"/>
      <sheetName val="Likely Case Summ (2)"/>
      <sheetName val="Summary Comparison."/>
      <sheetName val="Ampac Model"/>
      <sheetName val="Case Assumptions"/>
      <sheetName val="Summary Assumptions"/>
      <sheetName val="BU 2004 accomplishments"/>
      <sheetName val="BU 2005 - 2007 strategy"/>
      <sheetName val="BU 2005 Key Objectives"/>
      <sheetName val="BU 2005 assumptions"/>
      <sheetName val="Price assume (US only) "/>
      <sheetName val="BU 2005 Key Issues"/>
      <sheetName val="BU sales &amp; BUC Graph"/>
      <sheetName val="BU P&amp;L"/>
      <sheetName val="Prod 2005 - 2007 strategy"/>
      <sheetName val="Prod 2005 Key Objectives"/>
      <sheetName val="Prod 2005 assumptions "/>
      <sheetName val="Prod 2005 Key Issues"/>
      <sheetName val="Prod TREND GRAPH"/>
      <sheetName val="Prod P&amp;L"/>
      <sheetName val="BU Category Expenses"/>
      <sheetName val="BU Resource Allocation"/>
      <sheetName val="gross to net (US ONLY)"/>
      <sheetName val="BU GrMarg_Inv"/>
      <sheetName val="BU headcount"/>
      <sheetName val="BU Risks &amp; Opps"/>
      <sheetName val="BU priorities for incremental $"/>
      <sheetName val="BU Bridge"/>
      <sheetName val="CapStructure"/>
      <sheetName val="TransOverview"/>
      <sheetName val="PFBS"/>
      <sheetName val="GLB Assumpt"/>
      <sheetName val="NA Rev_GP IAS"/>
      <sheetName val="GLB IS IAS"/>
      <sheetName val="SciEd IS IAS"/>
      <sheetName val="NA IS US GAAP"/>
      <sheetName val="GLab Buildup"/>
      <sheetName val="GLab Cases"/>
      <sheetName val="Science Ed Buildup"/>
      <sheetName val="ScEd Cases"/>
      <sheetName val="EUR IS US GAAP"/>
      <sheetName val="Germany P&amp;L"/>
      <sheetName val="France P&amp;L"/>
      <sheetName val="UK EUR P&amp;L"/>
      <sheetName val="Belgium P&amp;L"/>
      <sheetName val="Netherlands P&amp;L"/>
      <sheetName val="Nordic EUR"/>
      <sheetName val="Austria P&amp;L"/>
      <sheetName val="Switzerland EUR"/>
      <sheetName val="Italy P&amp;L"/>
      <sheetName val="Spain P&amp;L"/>
      <sheetName val="Portugal P&amp;L"/>
      <sheetName val="Holding Eliminations"/>
      <sheetName val="Europe Roll-up"/>
      <sheetName val="Europe Roll-up (US$)"/>
      <sheetName val="NA BS"/>
      <sheetName val="EUR BS"/>
      <sheetName val="NA CFS"/>
      <sheetName val="EUR CFS"/>
      <sheetName val="New Summary"/>
      <sheetName val="Mgmt NA"/>
      <sheetName val="IAS_GAAP NA"/>
      <sheetName val="IAS Reconcil EU"/>
      <sheetName val="2001 IAS-GAAP"/>
      <sheetName val="2002-2003 IAS-GAAP"/>
      <sheetName val="Output Summary"/>
      <sheetName val="TransSum Output"/>
      <sheetName val="Exit Output"/>
      <sheetName val="Output Projections"/>
      <sheetName val="Output By Geography"/>
      <sheetName val="Extra Sheets"/>
      <sheetName val="Europe Cases"/>
      <sheetName val="Europe Buildup"/>
      <sheetName val="Output for Banks"/>
      <sheetName val="NetInc_Returns"/>
      <sheetName val="TaxSched"/>
      <sheetName val="Returns Matrix"/>
      <sheetName val="Other 4"/>
      <sheetName val="Other 3"/>
      <sheetName val="Other 1"/>
      <sheetName val="Other 2"/>
      <sheetName val="Northern Eur Buildup"/>
      <sheetName val="Financial Position Update"/>
      <sheetName val="Egg P&amp;L"/>
      <sheetName val="Potato P&amp;L"/>
      <sheetName val="Dairy P&amp;L"/>
      <sheetName val="Refrigerated P&amp;L"/>
      <sheetName val="Proceeds to Holders"/>
      <sheetName val="Buyer Int."/>
      <sheetName val="Sponsor Int."/>
      <sheetName val="Consolidated Ref Range"/>
      <sheetName val="DCF Perpetual"/>
      <sheetName val="Sale of DAIRY"/>
      <sheetName val="Ref Range Summary"/>
      <sheetName val="DCF Summary"/>
      <sheetName val="Merger Details"/>
      <sheetName val="Cash Purchase"/>
      <sheetName val="LBO Valuation"/>
      <sheetName val="Recap vs Sale"/>
      <sheetName val="Dairy Ref Range"/>
      <sheetName val="Dairy AVP"/>
      <sheetName val="Recap Valuation"/>
      <sheetName val="Egg Ref Range"/>
      <sheetName val="Potato Ref Range"/>
      <sheetName val="Refrigerated Reg Range"/>
      <sheetName val="Cost of Notes"/>
      <sheetName val="Feb Flash"/>
      <sheetName val="FCST_A"/>
      <sheetName val="FCST_B"/>
      <sheetName val="FCST_C"/>
      <sheetName val="FCST_D"/>
      <sheetName val="FCST Bridges"/>
      <sheetName val="Prior Summary"/>
      <sheetName val="May BOD Call"/>
      <sheetName val="Budget Bridge"/>
      <sheetName val="First half comp"/>
      <sheetName val="RTD_2013"/>
      <sheetName val="RTD Budget"/>
      <sheetName val="RTD Budget Sum"/>
      <sheetName val="FCST_A (2)"/>
      <sheetName val="Budget Bdg"/>
      <sheetName val="Q3 Bridges"/>
      <sheetName val="ATD+RTD+Trican"/>
      <sheetName val="Y-O-Y Bridge"/>
      <sheetName val="FCST_A (3)"/>
      <sheetName val="FCST_A (4)_Current"/>
      <sheetName val="FCST_A (4)_Prior "/>
      <sheetName val="GP 2013 FCST"/>
      <sheetName val="First Half Bridge"/>
      <sheetName val="Bridge June _ May FCST"/>
      <sheetName val="April 13"/>
      <sheetName val="RTD &amp; Trican"/>
      <sheetName val="Feb 13 bridge"/>
      <sheetName val="Jan 2013"/>
      <sheetName val="Final 2013 P&amp;L"/>
      <sheetName val="Final Units"/>
      <sheetName val="Trican History"/>
      <sheetName val="SALES- GM "/>
      <sheetName val="INTERNATIONAL "/>
      <sheetName val="SIZE"/>
      <sheetName val="Focus Group"/>
      <sheetName val="April-BM"/>
      <sheetName val="drops"/>
      <sheetName val="Tb-1"/>
      <sheetName val="Summary Allocation"/>
      <sheetName val="Kumho"/>
      <sheetName val="Conti"/>
      <sheetName val="Mast"/>
      <sheetName val="Goodyear"/>
      <sheetName val="Pirelli"/>
      <sheetName val="BFS"/>
      <sheetName val="Full year budget"/>
      <sheetName val="PLT unit growth"/>
      <sheetName val="PLT unit growth (2)"/>
      <sheetName val="Current budgets"/>
      <sheetName val="Units from Bill P"/>
      <sheetName val="2004 Volumes"/>
      <sheetName val="original cost"/>
      <sheetName val="Presentation Summary"/>
      <sheetName val="Standalone P&amp;L"/>
      <sheetName val="Adjusted P&amp;L"/>
      <sheetName val="BS_Adjustments"/>
      <sheetName val="Adjusted Balance Sheet"/>
      <sheetName val="Cash Flow &amp; Debt Schedule"/>
      <sheetName val="Depr, Amort &amp; CapEx"/>
      <sheetName val="RANKING.XLS"/>
      <sheetName val="Report2.rpt"/>
      <sheetName val="brnames"/>
      <sheetName val="BS Avail Orig"/>
      <sheetName val="Monthly BS Aval"/>
      <sheetName val="Monthly BS_US &amp; Can"/>
      <sheetName val="RTD"/>
      <sheetName val="Trican BS"/>
      <sheetName val="Monthly BS_US"/>
      <sheetName val="Monthly BS_US FILO"/>
      <sheetName val="Monthly BS_Original"/>
      <sheetName val="Bal Sheet Data_Jan 2013"/>
      <sheetName val="Monthly BS w Trican"/>
      <sheetName val="Trican P&amp;L"/>
      <sheetName val="BS Oct"/>
      <sheetName val="BS Nov"/>
      <sheetName val="Greenfield P&amp;L"/>
      <sheetName val="Cons P&amp;L"/>
      <sheetName val="Base Co P&amp;L"/>
      <sheetName val="Inv_AP"/>
      <sheetName val="GF DOH"/>
      <sheetName val="gpbud"/>
      <sheetName val="PBC"/>
      <sheetName val="Tb-2"/>
      <sheetName val="Tb-3"/>
      <sheetName val="Tb-4"/>
      <sheetName val="AJEs"/>
      <sheetName val="RJEs"/>
      <sheetName val="UV-1"/>
      <sheetName val="AA-1"/>
      <sheetName val="BB"/>
      <sheetName val="BB-3"/>
      <sheetName val="NN"/>
      <sheetName val="NN-1"/>
      <sheetName val="SS-2"/>
      <sheetName val="200"/>
      <sheetName val="200-1"/>
      <sheetName val="WHEELS LBOSHELL"/>
      <sheetName val="PEGASUS LBOSHELL"/>
      <sheetName val="pitch_caponly"/>
      <sheetName val="Cons. P&amp;L"/>
      <sheetName val="WACD"/>
      <sheetName val="Taxes-Walker"/>
      <sheetName val="capstruc"/>
      <sheetName val="Cap Struc"/>
      <sheetName val="High Yield"/>
      <sheetName val="CONSOLIDATED I-S"/>
      <sheetName val="MORTON'S &amp; BERTOLINI'S"/>
      <sheetName val="MORTON'S SUMMARY"/>
      <sheetName val="LUNCH &amp; DINNER"/>
      <sheetName val="Conn Ave DC"/>
      <sheetName val="Miami"/>
      <sheetName val="New York"/>
      <sheetName val="NY West Street"/>
      <sheetName val="Tysons Corner"/>
      <sheetName val="New Orleans 00"/>
      <sheetName val="DINNER ONLY"/>
      <sheetName val="Addison"/>
      <sheetName val="Beverly Hills"/>
      <sheetName val="Boca Raton"/>
      <sheetName val="Boston"/>
      <sheetName val="Cleveland"/>
      <sheetName val="Costa Mesa"/>
      <sheetName val="Hong Kong Kowloon"/>
      <sheetName val="Indianapolis"/>
      <sheetName val="Kansas City"/>
      <sheetName val="Las Vegas"/>
      <sheetName val="Nashville"/>
      <sheetName val="North Miami"/>
      <sheetName val="Orlando"/>
      <sheetName val="Palm Beach"/>
      <sheetName val="Palm Desert"/>
      <sheetName val="Philadelphia"/>
      <sheetName val="Pittsburgh"/>
      <sheetName val="St. Louis"/>
      <sheetName val="San Antonio"/>
      <sheetName val="San Francisco"/>
      <sheetName val="Schaumburg"/>
      <sheetName val="Scottsdale"/>
      <sheetName val="Southfield"/>
      <sheetName val="Stamford"/>
      <sheetName val="Westbrook"/>
      <sheetName val="Washington DC"/>
      <sheetName val="Internet sales"/>
      <sheetName val="Adjustments - Grp. E"/>
      <sheetName val="Denver Tech 00"/>
      <sheetName val="Great Neck NY 00"/>
      <sheetName val="Jacksonville 00"/>
      <sheetName val="Vancouver 00"/>
      <sheetName val="Hartford 00"/>
      <sheetName val="San Juan 00"/>
      <sheetName val="BERTOLINI'S SUMMARY"/>
      <sheetName val="B - Indianapolis"/>
      <sheetName val="B - King of Prussia"/>
      <sheetName val="B - Las Vegas"/>
      <sheetName val="B - Village Square"/>
      <sheetName val="B - Atlanta(CL)"/>
      <sheetName val="B - Charlotte(CL)"/>
      <sheetName val="B - Costa Mesa(CL)"/>
      <sheetName val="B - Irvine(CL)"/>
      <sheetName val="B - North Bethesda(CL)"/>
      <sheetName val="B - Primm(CL)"/>
      <sheetName val="B - Washington DC(CL)"/>
      <sheetName val="B - Westbury(CL)"/>
      <sheetName val="B - Adjust Imp. Rent"/>
      <sheetName val="OUT &gt;"/>
      <sheetName val="Los Angeles 01"/>
      <sheetName val="Reston VA 01"/>
      <sheetName val="Hackensack NJ 01"/>
      <sheetName val="Hong Kong Central 01"/>
      <sheetName val="Honolulu 01"/>
      <sheetName val="Louisville 01"/>
      <sheetName val="Salt Lake City 01"/>
      <sheetName val="Sydney 01"/>
      <sheetName val="Austin (!)"/>
      <sheetName val="La Jolla (!)"/>
      <sheetName val="summ2"/>
      <sheetName val="PreLBO"/>
      <sheetName val="AssumptionA"/>
      <sheetName val="AssumptionB"/>
      <sheetName val="AssumptionFin"/>
      <sheetName val="FinancingControl"/>
      <sheetName val="TransBS"/>
      <sheetName val="StubPeriodIS"/>
      <sheetName val="ProformaIS"/>
      <sheetName val="CoverPage"/>
      <sheetName val="LBOStats"/>
      <sheetName val="DetailSourceUse"/>
      <sheetName val="SumFinancial"/>
      <sheetName val="DebtIRR"/>
      <sheetName val="IRROnPE"/>
      <sheetName val="IRROnEBITDA"/>
      <sheetName val="IRROnPremium"/>
      <sheetName val="InputToSpeed"/>
      <sheetName val="DebtInputToSpeed"/>
      <sheetName val="Speed97ISTagStrips"/>
      <sheetName val="Speed97BSTagStrips"/>
      <sheetName val="Speed97DSTagStrips"/>
      <sheetName val="Gate"/>
      <sheetName val="MMap"/>
      <sheetName val="DialogWarrant"/>
      <sheetName val="DialogPrint"/>
      <sheetName val="DialogGoto"/>
      <sheetName val="DialogShowOnDebtIRR"/>
      <sheetName val="DialogBanner"/>
      <sheetName val="MMacro"/>
      <sheetName val="ProUtil"/>
      <sheetName val="BELO Cash Flow"/>
      <sheetName val="GL Categories"/>
      <sheetName val="branch names"/>
      <sheetName val="Consolidated PG 11-11-11"/>
      <sheetName val="DCs (2)"/>
      <sheetName val="DCs"/>
      <sheetName val="Greenfields &amp; Initiatives_sort"/>
      <sheetName val="Greenfields &amp; Initiatives"/>
      <sheetName val="All PG (2)"/>
      <sheetName val="All PG"/>
      <sheetName val="DC Product Group"/>
      <sheetName val="DC Combined Product Group"/>
      <sheetName val="Corp Prd Grp"/>
      <sheetName val="Corp Combined Prod Group"/>
      <sheetName val="Wheels"/>
      <sheetName val="Car Dealer"/>
      <sheetName val="Greenfield"/>
      <sheetName val="TireBuyer"/>
      <sheetName val="Corp accts"/>
      <sheetName val="Greenfield (2)"/>
      <sheetName val="Dealer Tire (2)"/>
      <sheetName val="Consolidated FCF"/>
      <sheetName val="BANK OUTPUTS"/>
      <sheetName val="ATD Projections - Base Only"/>
      <sheetName val="ATD Projections - Base+GF+M&amp;A"/>
      <sheetName val="Dealer Tire_Bid Letter Exhibit"/>
      <sheetName val="Dealer Tire"/>
      <sheetName val="Post-IPO Monetization"/>
      <sheetName val="Returns Calcs"/>
      <sheetName val="Mgmt Output"/>
      <sheetName val="Cases &amp; Assumptions"/>
      <sheetName val="2014 A to PF Walk"/>
      <sheetName val="BUILD"/>
      <sheetName val="US Build"/>
      <sheetName val="Canada Build"/>
      <sheetName val="RTD-W Build"/>
      <sheetName val="Int'l &amp; Other Build"/>
      <sheetName val="New GF Build"/>
      <sheetName val="New M&amp;A Build"/>
      <sheetName val="CF &amp; Debt Build"/>
      <sheetName val="Sample GF Investment Build"/>
      <sheetName val="BS Build"/>
      <sheetName val="Extra Sheet"/>
      <sheetName val="FROM ATD"/>
      <sheetName val="Consol RND"/>
      <sheetName val="Shaw Grp"/>
      <sheetName val="Acctg"/>
      <sheetName val="Proj Mgmt"/>
      <sheetName val="IA"/>
      <sheetName val="Proj Cont"/>
      <sheetName val="Marsh Club"/>
      <sheetName val="Secorp"/>
      <sheetName val="SAON Prop"/>
      <sheetName val="CBP"/>
      <sheetName val="Shaw Capital"/>
      <sheetName val="Shaw Mged Serv"/>
      <sheetName val="FSC"/>
      <sheetName val="Ajust"/>
      <sheetName val="Corp 2001"/>
      <sheetName val="BF SHAW"/>
      <sheetName val="CONNEX"/>
      <sheetName val="FCI"/>
      <sheetName val="FR ADE"/>
      <sheetName val="FVF"/>
      <sheetName val="NAP"/>
      <sheetName val="NAPPRES"/>
      <sheetName val="PIPESH"/>
      <sheetName val="PROC"/>
      <sheetName val="PSSI"/>
      <sheetName val="SH CONST"/>
      <sheetName val="SH ENERGY"/>
      <sheetName val="Margins&amp;Growth"/>
      <sheetName val="FinancingAssumptions"/>
      <sheetName val="Quarters-Stubs"/>
      <sheetName val="MCLOpsAssumptions"/>
      <sheetName val="GeorgeOpsAssumptions"/>
      <sheetName val="LESfinsum"/>
      <sheetName val="Shares&amp;SharePrice"/>
      <sheetName val="Georgefinsum"/>
      <sheetName val="BSum"/>
      <sheetName val="ElectionMechanics"/>
      <sheetName val="forecast% Adj Gross"/>
      <sheetName val="forecast % Net Sales"/>
      <sheetName val="Forecast2"/>
      <sheetName val="forecast% Adj Gross2"/>
      <sheetName val="forecast % Net Sales2"/>
      <sheetName val="download3"/>
      <sheetName val="ufs"/>
      <sheetName val="pfgc"/>
      <sheetName val="PF_Balance (2)"/>
      <sheetName val="Simple Build"/>
      <sheetName val="Tender Analysis"/>
      <sheetName val="TFP Stack Chart"/>
      <sheetName val="Returns Table"/>
      <sheetName val="Level I Returns Table"/>
      <sheetName val="Memo IS"/>
      <sheetName val="Equity Bridge Graph"/>
      <sheetName val="Equity Value Bridge"/>
      <sheetName val="Banking Group"/>
      <sheetName val="Banking Group Cons"/>
      <sheetName val="American Banker"/>
      <sheetName val="American Banker.com"/>
      <sheetName val="US Banker"/>
      <sheetName val="Bank Tech News"/>
      <sheetName val="Cred Union Journ"/>
      <sheetName val="Cap Mkts Group"/>
      <sheetName val="Cap Mkts Group Cons"/>
      <sheetName val="Bond Buyer"/>
      <sheetName val="FCC"/>
      <sheetName val="RedBook"/>
      <sheetName val="Asset Sec Report"/>
      <sheetName val="IDD"/>
      <sheetName val="Credit Group"/>
      <sheetName val="Credit Group Cons"/>
      <sheetName val="National Mortgage News"/>
      <sheetName val="Originations News"/>
      <sheetName val="Cred Card Mgmt"/>
      <sheetName val="Collections &amp; Credit Risk"/>
      <sheetName val="Prof Services"/>
      <sheetName val="Prof Service Group Cons"/>
      <sheetName val="Financial Planning"/>
      <sheetName val="Emp Benefit News"/>
      <sheetName val="Health Data Mgmt"/>
      <sheetName val="On Wall Street"/>
      <sheetName val="Conferences"/>
      <sheetName val="Other Publishing"/>
      <sheetName val="TFP"/>
      <sheetName val="TFP Alternative"/>
      <sheetName val="Consolidating P&amp;L"/>
      <sheetName val="Net sales"/>
      <sheetName val="Cost of goods sold"/>
      <sheetName val="Wholesale P&amp;L"/>
      <sheetName val="Retail P&amp;L"/>
      <sheetName val="Revenue and GP"/>
      <sheetName val="Revenue and GM%"/>
      <sheetName val="Revenue Year on Year"/>
      <sheetName val="GM% Year on Year"/>
      <sheetName val="WS Revenue and GP"/>
      <sheetName val="WS Revenue and GM%"/>
      <sheetName val="WS Revenue Year on Year"/>
      <sheetName val="WS GM% Year on Year"/>
      <sheetName val="Wholesale by Location"/>
      <sheetName val="Consolidated by Month"/>
      <sheetName val="wach&gt;"/>
      <sheetName val="Cons Model"/>
      <sheetName val="&lt;wach"/>
      <sheetName val="Tranovich payouts"/>
      <sheetName val="ATF Ann"/>
      <sheetName val="24 mth plan update"/>
      <sheetName val="Sum Cap Tables"/>
      <sheetName val="Breeden Analysis"/>
      <sheetName val="breeden--&gt;"/>
      <sheetName val="Own. Scenarios"/>
      <sheetName val="Breeden slides"/>
      <sheetName val="Breeden scenarios"/>
      <sheetName val="Own. Scenarios-bkpup"/>
      <sheetName val="Trading Multiples (2)"/>
      <sheetName val="&lt;--breeden"/>
      <sheetName val="wach--&gt;"/>
      <sheetName val="&lt;---wach"/>
      <sheetName val="Model-&gt;"/>
      <sheetName val="Run Rate2"/>
      <sheetName val="2-Yr Plan-&gt;"/>
      <sheetName val="Equity Return"/>
      <sheetName val="Bank Proj"/>
      <sheetName val="04 Inits"/>
      <sheetName val="Milestone Report"/>
      <sheetName val="Incent. Plan"/>
      <sheetName val="bkp"/>
      <sheetName val="Transf Acq"/>
      <sheetName val="Value Gap"/>
      <sheetName val="Mid year RR"/>
      <sheetName val="Refi Model"/>
      <sheetName val="Simple Comparison"/>
      <sheetName val="CIP--&gt;"/>
      <sheetName val="Detailed Vesting (2)"/>
      <sheetName val="Mgmt Values - backup"/>
      <sheetName val="Revenue Bridge"/>
      <sheetName val="Acq Backup"/>
      <sheetName val="TI Model Backup--&gt;"/>
      <sheetName val="Growth IS Backup"/>
      <sheetName val="OpAssumptions"/>
      <sheetName val="Existing Leases"/>
      <sheetName val="Q1 lease expense"/>
      <sheetName val="Total--&gt;"/>
      <sheetName val="TW Earnout"/>
      <sheetName val="Updated 03"/>
      <sheetName val="Total IS "/>
      <sheetName val="CRL --&gt;"/>
      <sheetName val="ValAssumptions"/>
      <sheetName val="Detailed OH Allocation"/>
      <sheetName val="CRL Financials"/>
      <sheetName val="Objective"/>
      <sheetName val="Cash to Sellers"/>
      <sheetName val="Purchase Mult."/>
      <sheetName val="RR04 (2)"/>
      <sheetName val="TO Wachovia--&gt;"/>
      <sheetName val="NFC"/>
      <sheetName val="Total Ann"/>
      <sheetName val="Total Qtr"/>
      <sheetName val="PF EBITDA"/>
      <sheetName val="Sales_1"/>
      <sheetName val="Sales_2"/>
      <sheetName val="P_and_L"/>
      <sheetName val="Mat_and_Lab"/>
      <sheetName val="Var_Burden"/>
      <sheetName val="Fixed_Burden"/>
      <sheetName val="Prog_Eng"/>
      <sheetName val="Adv_Eng"/>
      <sheetName val="Selling_Exp"/>
      <sheetName val="Info_Services"/>
      <sheetName val="G_and_A"/>
      <sheetName val="Quality"/>
      <sheetName val="Mat_Man"/>
      <sheetName val="Gen_Ledger"/>
      <sheetName val="WORKSHEETS"/>
      <sheetName val="Corp adds"/>
      <sheetName val="SG&amp;A adds"/>
      <sheetName val="cust overlap"/>
      <sheetName val="Dec 07 YTD Data"/>
      <sheetName val="Aug 08 YTD Data"/>
      <sheetName val="Aug 07 YTD Data"/>
      <sheetName val="AR &amp; Inv"/>
      <sheetName val="Headcount 08"/>
      <sheetName val="CSR Count 08"/>
      <sheetName val="CSR Count"/>
      <sheetName val="CSR Subs"/>
      <sheetName val="BM-December"/>
      <sheetName val="Sman Data Subs"/>
      <sheetName val="Budgeted Headcount"/>
      <sheetName val="Budgeted CSRs"/>
      <sheetName val="Budgeted HC w Titles"/>
      <sheetName val="Sman Data"/>
      <sheetName val="Fund I By Time"/>
      <sheetName val="Fund II By Time"/>
      <sheetName val="Fund I Capital Exposed"/>
      <sheetName val="Total Capital Allocation"/>
      <sheetName val="New Investment Activity"/>
      <sheetName val="Investments By Year"/>
      <sheetName val="Summary History"/>
      <sheetName val="Technology Investments"/>
      <sheetName val="Investment History"/>
      <sheetName val="Fenway Holdings Backup"/>
      <sheetName val="Inventory by Brand &amp; Group"/>
      <sheetName val="Sales by Tier"/>
      <sheetName val="Mix Analysis"/>
      <sheetName val="MTD"/>
      <sheetName val="GP Avg Inv"/>
      <sheetName val="Daily_Inven"/>
      <sheetName val="MERGER1"/>
      <sheetName val="Market Detail"/>
      <sheetName val="DC Data"/>
      <sheetName val="2010 Mkt Potentials"/>
      <sheetName val="Synergy DCF"/>
      <sheetName val="NewCo"/>
      <sheetName val="Ret Plan Exhibit"/>
      <sheetName val="Test Factors"/>
      <sheetName val="Decimal Chart"/>
      <sheetName val="401k"/>
      <sheetName val="Consolidated Model"/>
      <sheetName val="MCON SUMMARY"/>
      <sheetName val="Roll-Up"/>
      <sheetName val="EL_FI_RETAIL EQUIPMENT DIVISION"/>
      <sheetName val="HUSSMANN"/>
      <sheetName val="Division3"/>
      <sheetName val="Division4"/>
      <sheetName val="Division5"/>
      <sheetName val="Division6"/>
      <sheetName val="Division7"/>
      <sheetName val="Value Page"/>
      <sheetName val="Projection Summary Page"/>
      <sheetName val="Recap. Summary Page"/>
      <sheetName val="Pure Sheet"/>
      <sheetName val="Over"/>
      <sheetName val="B-E"/>
      <sheetName val="Costs and EBIT"/>
      <sheetName val="EV"/>
      <sheetName val="EV Sensitivity"/>
      <sheetName val="Emps by CC"/>
      <sheetName val="Product Group"/>
      <sheetName val="Sales &amp; GP Calc"/>
      <sheetName val="Oracle Load"/>
      <sheetName val="GR Revised_impact"/>
      <sheetName val="GF Heads"/>
      <sheetName val="East Division Adds"/>
      <sheetName val="Wage increase"/>
      <sheetName val="Product Groups"/>
      <sheetName val="VB's"/>
      <sheetName val="Secondary roll"/>
      <sheetName val="Third Roll"/>
      <sheetName val="Fourth Roll"/>
      <sheetName val="Fourth roll Product gr"/>
      <sheetName val="Original"/>
      <sheetName val="BM-February"/>
      <sheetName val="Group Ins"/>
      <sheetName val="Shared"/>
      <sheetName val="HR Original"/>
      <sheetName val="Pooling"/>
      <sheetName val="lbo-sum"/>
      <sheetName val="lbo-sum2"/>
      <sheetName val="lbo-p&amp;l"/>
      <sheetName val="lbo-cash"/>
      <sheetName val="lbo-debt"/>
      <sheetName val="CBM-proj"/>
      <sheetName val="Müll"/>
      <sheetName val="EMPTY1"/>
      <sheetName val="RTI"/>
      <sheetName val="TIE"/>
      <sheetName val="NS"/>
      <sheetName val="USX"/>
      <sheetName val="IAD"/>
      <sheetName val="ALT"/>
      <sheetName val="AVF"/>
      <sheetName val="Outok"/>
      <sheetName val="Beth. Steel"/>
      <sheetName val="J&amp;L"/>
      <sheetName val="SMCX"/>
      <sheetName val="Armco"/>
      <sheetName val="Comau"/>
      <sheetName val="Acerinox"/>
      <sheetName val="CT"/>
      <sheetName val="SSAB"/>
      <sheetName val="Salzgitter"/>
      <sheetName val="VA"/>
      <sheetName val="Boehler"/>
      <sheetName val="Hoogovens"/>
      <sheetName val="LTV"/>
      <sheetName val="Usinor"/>
      <sheetName val="UMS"/>
      <sheetName val="Rautaruukki"/>
      <sheetName val="Steuerung"/>
      <sheetName val="Form8 Jun09"/>
      <sheetName val="0609 YTD"/>
      <sheetName val="Wholesale Corp 0609"/>
      <sheetName val="Wholesale 0509"/>
      <sheetName val="Retail  0609"/>
      <sheetName val="Retail 0509"/>
      <sheetName val="Francorp  0609"/>
      <sheetName val="Francorp 0509"/>
      <sheetName val="ATD"/>
      <sheetName val="YTD 09"/>
      <sheetName val="Bridge - no recap"/>
      <sheetName val="Bridge - recap"/>
      <sheetName val="EBITDA Bridge - Resin"/>
      <sheetName val="EBITDA Bridge - Al."/>
      <sheetName val="AMI CONSOLIDATED - PRODUCT (2)"/>
      <sheetName val="Output Page - Downside"/>
      <sheetName val="Output Page - Base Case"/>
      <sheetName val="Output Page"/>
      <sheetName val="Consol Summary 1"/>
      <sheetName val="Consol Summary 2"/>
      <sheetName val="TAB1 (3)"/>
      <sheetName val="Options Calculation"/>
      <sheetName val="Options Waterfall"/>
      <sheetName val="Consolidated - Quarterly"/>
      <sheetName val="TAB1 (2)"/>
      <sheetName val="TAB1 (5)"/>
      <sheetName val="baskets"/>
      <sheetName val="baskets - Quarterly"/>
      <sheetName val="TAB 0 (7)"/>
      <sheetName val="TAB 0 (6)"/>
      <sheetName val="TAB 0 (8)"/>
      <sheetName val="Summary Page (2)"/>
      <sheetName val="Summary Page"/>
      <sheetName val="TAB 0 (5)"/>
      <sheetName val="AMI CONSOLIDATED - CHANNEL"/>
      <sheetName val="TAB 0 (4)"/>
      <sheetName val="AMI CONSOLIDATED - PRODUCT"/>
      <sheetName val="TAB 0"/>
      <sheetName val="Alside Consolidated - Product"/>
      <sheetName val="TAB 0 (2)"/>
      <sheetName val="GENTEK Consolidated - Product"/>
      <sheetName val="TAB 0 (1)"/>
      <sheetName val="UNITS - ALSIDE"/>
      <sheetName val="TAB 1"/>
      <sheetName val="TAB 2"/>
      <sheetName val="INDEPENDENT DISTRIBUTION"/>
      <sheetName val="TAB 3"/>
      <sheetName val="COST BUILD"/>
      <sheetName val="TAB 0 (3)"/>
      <sheetName val="UNITS - GENTEK"/>
      <sheetName val="TAB 1 (2)"/>
      <sheetName val="SC - US"/>
      <sheetName val="TAB 1 (3)"/>
      <sheetName val="SC - CA"/>
      <sheetName val="TAB 2 (2)"/>
      <sheetName val="Indep. Dist."/>
      <sheetName val="TAB 3 (2)"/>
      <sheetName val="COST BUILD (2)"/>
      <sheetName val="memos"/>
      <sheetName val="AnnualSense"/>
      <sheetName val="Competitor Information"/>
      <sheetName val="1999 Proj."/>
      <sheetName val="1999 TREND"/>
      <sheetName val="1998 Budget"/>
      <sheetName val="1998 Actual"/>
      <sheetName val="1999 Bud"/>
      <sheetName val="1997 Actual"/>
      <sheetName val="1996 Actual"/>
      <sheetName val="1995 Actual"/>
      <sheetName val="1999 Distribution"/>
      <sheetName val="1998 Distribution"/>
      <sheetName val="Qrtsensitivity"/>
      <sheetName val="Trendprod"/>
      <sheetName val="Trendmkt"/>
      <sheetName val="SalesTrend"/>
      <sheetName val="ProdMAT"/>
      <sheetName val="ABSMKT"/>
      <sheetName val="MKTMAT%"/>
      <sheetName val="ProdMAT%"/>
      <sheetName val="Market MAT"/>
      <sheetName val="ABSGLUC"/>
      <sheetName val="Mkt Shr"/>
      <sheetName val="MktShrComp"/>
      <sheetName val="MO Trends"/>
      <sheetName val="MAILABSMKT"/>
      <sheetName val="MAILABSPROD"/>
      <sheetName val="Mkt. MO TRX Trends"/>
      <sheetName val="NetGovMAT"/>
      <sheetName val="Hosp. Sales"/>
      <sheetName val="HospMAT"/>
      <sheetName val="EXTRADATA"/>
      <sheetName val="Data for Graphs"/>
      <sheetName val="2004Graph"/>
      <sheetName val="PPM Exhibits"/>
      <sheetName val="PPM Hist Fins"/>
      <sheetName val="PPM Proj Fins"/>
      <sheetName val="Hist Fin Sum"/>
      <sheetName val="Tender-Fixed Senior"/>
      <sheetName val="Tender-FRN"/>
      <sheetName val="Tender-Fixed Sub"/>
      <sheetName val="hspe"/>
      <sheetName val="m&amp;w"/>
      <sheetName val="aus"/>
      <sheetName val="boron"/>
      <sheetName val="boron (2)"/>
      <sheetName val="One page"/>
      <sheetName val="Fullydiluted shares outstanding"/>
      <sheetName val="DCF Data"/>
      <sheetName val="New Equity IRR"/>
      <sheetName val="Fisumm"/>
      <sheetName val="New LBO Analysis"/>
      <sheetName val="S&amp;U and Cap Table"/>
      <sheetName val="DIV SUM"/>
      <sheetName val="STATSUM"/>
      <sheetName val="LBO1"/>
      <sheetName val="OFF1A"/>
      <sheetName val="OFF1B"/>
      <sheetName val="OFF4A"/>
      <sheetName val="OFF4B"/>
      <sheetName val="ON1A"/>
      <sheetName val="ON1B"/>
      <sheetName val="SEN"/>
      <sheetName val="BM-July"/>
      <sheetName val="LY SMAN DETAIL.rpt"/>
      <sheetName val="LBO-NEW"/>
      <sheetName val="Op Build"/>
      <sheetName val="Rolling Cap Table"/>
      <sheetName val="LBO S&amp;U Cap PPT Case I"/>
      <sheetName val="LBO Output v2"/>
      <sheetName val="Abrd. LBO Output"/>
      <sheetName val="Input--&gt;"/>
      <sheetName val="Mgmt. Proj."/>
      <sheetName val="Sponsor Proj. 2.10.10"/>
      <sheetName val="Sponsor Proj. 2.10.10 Quarterly"/>
      <sheetName val="Not Used--&gt;"/>
      <sheetName val="PF Cap Table"/>
      <sheetName val="LBO Output(1)"/>
      <sheetName val="RatesInput"/>
      <sheetName val="MixInput"/>
      <sheetName val="ExpInput"/>
      <sheetName val="CCInput"/>
      <sheetName val="OtherInput"/>
      <sheetName val="PLSummary"/>
      <sheetName val="BrandSales"/>
      <sheetName val="SalesReport"/>
      <sheetName val="AccountReport"/>
      <sheetName val="Drill"/>
      <sheetName val="SalesvsProj"/>
      <sheetName val="Cons Meds Application v1.9a"/>
      <sheetName val="BM-March"/>
      <sheetName val="P&amp;L forecast B"/>
      <sheetName val="May data"/>
      <sheetName val="Consolidated -&gt;"/>
      <sheetName val="Out -&gt;"/>
      <sheetName val="Cap_S&amp;U"/>
      <sheetName val="Build -&gt;"/>
      <sheetName val="Crop Protection"/>
      <sheetName val="Flame Retardants"/>
      <sheetName val="Organometallics"/>
      <sheetName val="PVC"/>
      <sheetName val="Antioxidants"/>
      <sheetName val="Consumer"/>
      <sheetName val="Petroleum"/>
      <sheetName val="Urethanes"/>
      <sheetName val="Surfactants"/>
      <sheetName val="Output 1"/>
      <sheetName val="Build-up"/>
      <sheetName val="Level 0"/>
      <sheetName val="Quarterly Rev"/>
      <sheetName val="Quarterly Units"/>
      <sheetName val="Quarterly ASPs"/>
      <sheetName val="tab1 (8)"/>
      <sheetName val="Monthly Rev"/>
      <sheetName val="Monthly Units"/>
      <sheetName val="Monthly ASP"/>
      <sheetName val="tab1 (9)"/>
      <sheetName val="Historical Rev"/>
      <sheetName val="tab1 (7)"/>
      <sheetName val="DAP Consolidated"/>
      <sheetName val="tab1 (4)"/>
      <sheetName val="IRR Grid (5)"/>
      <sheetName val="IRR Grid (4)"/>
      <sheetName val="IRR Grid"/>
      <sheetName val="Upside"/>
      <sheetName val="Retail IRR"/>
      <sheetName val="1998 P&amp;L"/>
      <sheetName val="1999 P&amp;L"/>
      <sheetName val="2000 P&amp;L"/>
      <sheetName val="2001 P&amp;L"/>
      <sheetName val="1999 Rev."/>
      <sheetName val="2000 Rev."/>
      <sheetName val="2001 Rev."/>
      <sheetName val="Build-up (2)"/>
      <sheetName val="1999 IS"/>
      <sheetName val="2000 IS"/>
      <sheetName val="2001 IS"/>
      <sheetName val="1999 BS"/>
      <sheetName val="2000 BS"/>
      <sheetName val="2001 BS"/>
      <sheetName val="tab1 (6)"/>
      <sheetName val="Build-up (3)"/>
      <sheetName val="IRR Grid (2)"/>
      <sheetName val="IRR Grid (3)"/>
      <sheetName val="Level 1 S &amp; U"/>
      <sheetName val="Level 1 Returns"/>
      <sheetName val="Level 1"/>
      <sheetName val="Level 1 Hist. Rev"/>
      <sheetName val="Level 1 (2)"/>
      <sheetName val="Standalone SG&amp;A"/>
      <sheetName val="Level 1 Summary"/>
      <sheetName val="old comp"/>
      <sheetName val="DAP"/>
      <sheetName val="compen"/>
      <sheetName val="PPM Charts"/>
      <sheetName val="PPM Charts (2)"/>
      <sheetName val="PPM Hist"/>
      <sheetName val="PPM Proj"/>
      <sheetName val="Level 1 Charts"/>
      <sheetName val="sdf"/>
      <sheetName val="AcqMatrix"/>
      <sheetName val="Output 1 (T1)"/>
      <sheetName val="P&amp;L Detail update"/>
      <sheetName val="HRM_FINAL_August 2003"/>
      <sheetName val="Exch.rates"/>
      <sheetName val="Explanations"/>
      <sheetName val="Guidelines"/>
      <sheetName val="BM-October"/>
      <sheetName val="Impact"/>
      <sheetName val="AcqMtrx"/>
      <sheetName val="Exchange ratio analysis"/>
      <sheetName val="Exchange ratio analysis - $30"/>
      <sheetName val="Exchange ratio analysis - $20.5"/>
      <sheetName val="Synergy Analysis"/>
      <sheetName val="E&amp;C DCF"/>
      <sheetName val="Water DCF"/>
      <sheetName val="BVSG DCF"/>
      <sheetName val="Other DCF"/>
      <sheetName val="CC Output"/>
      <sheetName val="B&amp;V divisions"/>
      <sheetName val="Operating Performance"/>
      <sheetName val="Segment Analysis"/>
      <sheetName val="segment performance"/>
      <sheetName val="Summary Financial Performance"/>
      <sheetName val="B&amp;V"/>
      <sheetName val="CompVal (2)"/>
      <sheetName val="MCON New Output"/>
      <sheetName val="OUTPUT SENSITIVITY"/>
      <sheetName val="CompVal"/>
      <sheetName val="Sum Cons"/>
      <sheetName val="MultAnal"/>
      <sheetName val="Market Assumptions"/>
      <sheetName val="Pt days"/>
      <sheetName val="Assumptions &amp; Notes"/>
      <sheetName val="IPALCO"/>
      <sheetName val="IPALCO Rate Schedules"/>
      <sheetName val="Hardplug"/>
      <sheetName val="Simple Returns"/>
      <sheetName val="Balance Sheet Adjust."/>
      <sheetName val="Holdco Cash"/>
      <sheetName val="Old-model"/>
      <sheetName val="Margins&amp;Growth - Util"/>
      <sheetName val="Ratings"/>
      <sheetName val="Oct proj with updated trend"/>
      <sheetName val="TRx per workday"/>
      <sheetName val="2002 $1560  w GTN adjustments"/>
      <sheetName val="Model v12A_TRY Standalone_12"/>
      <sheetName val="ValSummary"/>
      <sheetName val="Omega"/>
      <sheetName val="Omega_LBO"/>
      <sheetName val="JV_IMPACT"/>
      <sheetName val="OMX_MODEL_JV 08"/>
      <sheetName val="Sum-of-Parts"/>
      <sheetName val="RA_atrisk New"/>
      <sheetName val="RA_US prev New"/>
      <sheetName val="US RA Patient Grid "/>
      <sheetName val="RA_Eur prev New"/>
      <sheetName val="US RA Grid Launch Delay"/>
      <sheetName val="5 Europe RA Patient Grid"/>
      <sheetName val="Total Europe RA Patient Grid"/>
      <sheetName val="5 Eur RA Patient Launch Delay"/>
      <sheetName val="Total Eur RA Pat Grid Launch D "/>
      <sheetName val="WW Sales New"/>
      <sheetName val="RA PL"/>
      <sheetName val="Trans_Atrisk"/>
      <sheetName val="RTUS_patients"/>
      <sheetName val="RTUS_sales"/>
      <sheetName val="US DA Patient Grid"/>
      <sheetName val="RTE_patients"/>
      <sheetName val="RTE_sales"/>
      <sheetName val=" 5 EU DA Patient Grid"/>
      <sheetName val="Total EU DA Patient Grid"/>
      <sheetName val="RT WW Sales"/>
      <sheetName val="RA PL_BMS Alone"/>
      <sheetName val="SOT PL"/>
      <sheetName val="Sales Grid for DA"/>
      <sheetName val="UDFs"/>
      <sheetName val="Cell Input"/>
      <sheetName val="Synergy"/>
      <sheetName val="Scenario 1"/>
      <sheetName val="BM-September"/>
      <sheetName val="Cons Meds Application v3.0 as r"/>
      <sheetName val="2005 divisional budget calendar"/>
      <sheetName val="Lease model-&gt;"/>
      <sheetName val="Portfolio Valuation"/>
      <sheetName val="LILO settlement"/>
      <sheetName val="SILO settlement"/>
      <sheetName val="Net OH"/>
      <sheetName val="FIN21 Summary"/>
      <sheetName val="Traditional FIN21"/>
      <sheetName val="LILO FIN21"/>
      <sheetName val="SILO FIN21"/>
      <sheetName val="Parms &amp; results"/>
      <sheetName val="Deficiency interest"/>
      <sheetName val="LILO Summary"/>
      <sheetName val="SILO Summary"/>
      <sheetName val="UNA-Merwede"/>
      <sheetName val="UNA-Purmerend"/>
      <sheetName val="Transpower"/>
      <sheetName val="Avi-TWENTE"/>
      <sheetName val="ENECO"/>
      <sheetName val="EZH"/>
      <sheetName val="MEGA"/>
      <sheetName val="Westland"/>
      <sheetName val="NUON"/>
      <sheetName val="EDONII"/>
      <sheetName val="EDONIII"/>
      <sheetName val="VASA"/>
      <sheetName val="GCN"/>
      <sheetName val="REMU"/>
      <sheetName val="EPZ"/>
      <sheetName val="Electrabel"/>
      <sheetName val="ESG"/>
      <sheetName val="Linz"/>
      <sheetName val="OpAssumps"/>
      <sheetName val="TransAssumps"/>
      <sheetName val="India Product Level P&amp;V"/>
      <sheetName val="India Gross Margin"/>
      <sheetName val="Austr. Product Level P&amp;V"/>
      <sheetName val="Australia Gross Margin"/>
      <sheetName val="UK Gross Margin"/>
      <sheetName val="Germany Gross Margin"/>
      <sheetName val="France Product Level P&amp;V"/>
      <sheetName val="France Gross Margin"/>
      <sheetName val="Brazil Product Level P&amp;V"/>
      <sheetName val="Brazil Gross Margin"/>
      <sheetName val="Product Level P&amp;V"/>
      <sheetName val="tab (0)"/>
      <sheetName val="tab (1)"/>
      <sheetName val="tab (2)"/>
      <sheetName val="PF_BS - 2005"/>
      <sheetName val="tab (4)"/>
      <sheetName val="tab (5)"/>
      <sheetName val="Emissions Controls Revenue"/>
      <sheetName val="Emissions Control SM"/>
      <sheetName val="ITM Revenue"/>
      <sheetName val="ITM SM"/>
      <sheetName val="Fire Protection Revenue"/>
      <sheetName val="Fire Protection SM"/>
      <sheetName val="China &amp; Far East - Revenue"/>
      <sheetName val="China &amp; Far East - Gross Margin"/>
      <sheetName val="tab (9)"/>
      <sheetName val="tab (6)"/>
      <sheetName val="Operating Expense Build"/>
      <sheetName val="tab (8)"/>
      <sheetName val="Consolidated Regional P&amp;V (G"/>
      <sheetName val="Cons. Reg. Product Level GM"/>
      <sheetName val="NA Revenue Build"/>
      <sheetName val="NA GM"/>
      <sheetName val="UK Revenue Build"/>
      <sheetName val="UK GM"/>
      <sheetName val="Germany Revenue Build"/>
      <sheetName val="Germany GM"/>
      <sheetName val="France Revenue Build"/>
      <sheetName val="France GM"/>
      <sheetName val="Brazil Revenue Build"/>
      <sheetName val="Brazil GM"/>
      <sheetName val="Austr. Revenue Build"/>
      <sheetName val="Austr GM"/>
      <sheetName val="India Revenue Build"/>
      <sheetName val="India GM"/>
      <sheetName val="tab (7)"/>
      <sheetName val="Exchange Rate Assumptions"/>
      <sheetName val="PF Adjustments"/>
      <sheetName val="Upside Control Page"/>
      <sheetName val="Options for Mgt."/>
      <sheetName val="Downside Control Page"/>
      <sheetName val="seg"/>
      <sheetName val="Bond Prem"/>
      <sheetName val="Mezz Prem"/>
      <sheetName val="Bank Prem"/>
      <sheetName val="Division Paste-In"/>
      <sheetName val="Assumptions Control Page"/>
      <sheetName val="Revenue and Margin Sensitivity"/>
      <sheetName val="Acquisition Template"/>
      <sheetName val="2006 Projected Cash Flow"/>
      <sheetName val="Merger Consideration "/>
      <sheetName val="Option Page"/>
      <sheetName val="FY06 WC proforma"/>
      <sheetName val="Projected Expenses"/>
      <sheetName val="Equity Value Bridge "/>
      <sheetName val="Deductions from Transaction"/>
      <sheetName val="Qtr  vol pr"/>
      <sheetName val="Qtrs IS"/>
      <sheetName val="mnthly rev"/>
      <sheetName val="Product Level - Gross Margin"/>
      <sheetName val="FINSUM (LTM 3_31_99)"/>
      <sheetName val="DCF - IBC MEMO PAGE"/>
      <sheetName val="DCF - IBC SYNERGY VALUATION "/>
      <sheetName val="UPDATED SYNERGIES"/>
      <sheetName val="SOURCEDATA"/>
      <sheetName val="FINSUM - IBC PAGE"/>
      <sheetName val="FINSUM - 1999 1H"/>
      <sheetName val="AM-CONSOL"/>
      <sheetName val="AM-PSI"/>
      <sheetName val="BREAKUP=1+2"/>
      <sheetName val="BREAKUP-WTSE"/>
      <sheetName val="BREAKUP-PSE"/>
      <sheetName val="MCONLBO"/>
      <sheetName val="Working Capital - Updated"/>
      <sheetName val="STRTMCRO"/>
      <sheetName val="AD Output"/>
      <sheetName val="AVE"/>
      <sheetName val="VTIV"/>
      <sheetName val="CC-2"/>
      <sheetName val="CC-3"/>
      <sheetName val="CC-4"/>
      <sheetName val="NN-2  FINAL"/>
      <sheetName val="NN-2.1"/>
      <sheetName val="10-1"/>
      <sheetName val="20-2"/>
      <sheetName val="300"/>
      <sheetName val="300-1"/>
      <sheetName val="500.Prelim"/>
      <sheetName val="NN-2"/>
      <sheetName val="cell minority (2)"/>
      <sheetName val="cell minority"/>
      <sheetName val="AKZO_Overview"/>
      <sheetName val="minority"/>
      <sheetName val="CLL"/>
      <sheetName val="shire"/>
      <sheetName val="MEDI Shareholders"/>
      <sheetName val="MEDI"/>
      <sheetName val="Share X-Ratio"/>
      <sheetName val="medi mgmt"/>
      <sheetName val="product contribution"/>
      <sheetName val="Share X-Ratio (cll)"/>
      <sheetName val="CLL Shareholders"/>
      <sheetName val="product contribution (cll)"/>
      <sheetName val="celltech mgmt"/>
      <sheetName val="Contribution (cll)"/>
      <sheetName val="azko pharma"/>
      <sheetName val="akzo shareholders"/>
      <sheetName val="product (cll)"/>
      <sheetName val="akzo mgmt"/>
      <sheetName val="akzo product"/>
      <sheetName val="Share X-Ratio (mdco)"/>
      <sheetName val="MDCo Shareholders"/>
      <sheetName val="akzo mgmt (2)"/>
      <sheetName val="MainModel"/>
      <sheetName val="TY SMAN DETAIL.rpt"/>
      <sheetName val="Poly MEP Grid"/>
      <sheetName val="GPG MEP Grid"/>
      <sheetName val="Value Bridge"/>
      <sheetName val="Poly Financials"/>
      <sheetName val="Poly Assumptions"/>
      <sheetName val="Poly BS"/>
      <sheetName val="Add-on Acquisitions"/>
      <sheetName val="GPG Financials"/>
      <sheetName val="GPG Assumptions"/>
      <sheetName val="GPG BS"/>
      <sheetName val="Projected Cashflow (Link to Mod"/>
      <sheetName val="Sources and Uses "/>
      <sheetName val="Pro Forma Equity Table"/>
      <sheetName val="Purchase Mutliple Comparison"/>
      <sheetName val="GPG Summary (Link Projections)"/>
      <sheetName val="Poly+GPG (Link to Model)"/>
      <sheetName val="Cap table "/>
      <sheetName val="Balance Sheet Adjustments"/>
      <sheetName val="Total Returns to 2004"/>
      <sheetName val="Lifetime IRR Assumptions"/>
      <sheetName val="Fund II 2003"/>
      <sheetName val="Fund II 2003 No Tech"/>
      <sheetName val="Fund II IRR - Lifetime"/>
      <sheetName val="Fund II - Lifetime No Tech"/>
      <sheetName val="Simmons"/>
      <sheetName val="HW"/>
      <sheetName val="Ariba"/>
      <sheetName val="Patagon.com"/>
      <sheetName val="Odigo"/>
      <sheetName val="Kinecta"/>
      <sheetName val="Riddell"/>
      <sheetName val="DCI"/>
      <sheetName val="BigWheel"/>
      <sheetName val="iRobot"/>
      <sheetName val="IIC"/>
      <sheetName val="Aurora"/>
      <sheetName val="Elogex"/>
      <sheetName val="QSI"/>
      <sheetName val="IronAge"/>
      <sheetName val="VB&amp;P"/>
      <sheetName val="FNX"/>
      <sheetName val="FreightDesk"/>
      <sheetName val="Fresher"/>
      <sheetName val="Opt4"/>
      <sheetName val="Coactive"/>
      <sheetName val="Salutia"/>
      <sheetName val="IFV"/>
      <sheetName val="VNet"/>
      <sheetName val="SleepCountry"/>
      <sheetName val="Quivox"/>
      <sheetName val="CoreMkt"/>
      <sheetName val="Wiscom"/>
      <sheetName val="IP"/>
      <sheetName val="Old Sheets -&gt;"/>
      <sheetName val="Exp's Paid Cash"/>
      <sheetName val="Detail w.out exp's"/>
      <sheetName val="CF no Exp"/>
      <sheetName val="Detail IRR Calc"/>
      <sheetName val="Rec Sheet"/>
      <sheetName val="TELES"/>
      <sheetName val="US assump"/>
      <sheetName val="US-Summary"/>
      <sheetName val="US-Pt Line"/>
      <sheetName val="US-Line1"/>
      <sheetName val="US-Line2"/>
      <sheetName val="US-Line3"/>
      <sheetName val="US-Line4"/>
      <sheetName val="US-Pt Class"/>
      <sheetName val="US-Rx"/>
      <sheetName val="EI-Rx"/>
      <sheetName val="US-Data"/>
      <sheetName val="US-Input"/>
      <sheetName val="Sales Scen"/>
      <sheetName val="WW"/>
      <sheetName val="BMS P&amp;L"/>
      <sheetName val="Balance Sheet Statistics"/>
      <sheetName val="Capital Tables"/>
      <sheetName val="Income Statement Statisics"/>
      <sheetName val="Formatted Balance Sheet"/>
      <sheetName val="Formatted Historic Pert Bal She"/>
      <sheetName val="Formatt Historic Bal Sheet Stat"/>
      <sheetName val="Formatted Hist Income Statement"/>
      <sheetName val="Share Buyback Calcs"/>
      <sheetName val="TargetLBO"/>
      <sheetName val="outstandingFINAL 4.5"/>
      <sheetName val="outstanding 27.4"/>
      <sheetName val="אמיר גז פירוק הנאמנות"/>
      <sheetName val="פירוק נאמנות רכש מחגי"/>
      <sheetName val="פירוק נאמנות לפידות רכש מהחברה"/>
      <sheetName val="allocation of shares"/>
      <sheetName val="CAP FD + ELROY FINAL 22.4 "/>
      <sheetName val="CAP FD NO ELROY - FINAL 22.4"/>
      <sheetName val="ISRAEL ELROY CLA'S CALCULATION"/>
      <sheetName val="חישוב אלרואי"/>
      <sheetName val="BAT"/>
    </sheetNames>
    <sheetDataSet>
      <sheetData sheetId="0" refreshError="1"/>
      <sheetData sheetId="1" refreshError="1">
        <row r="1">
          <cell r="A1">
            <v>1318106000</v>
          </cell>
        </row>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refreshError="1"/>
      <sheetData sheetId="3" refreshError="1"/>
      <sheetData sheetId="4" refreshError="1"/>
      <sheetData sheetId="5" refreshError="1"/>
      <sheetData sheetId="6" refreshError="1">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4">
          <cell r="C4">
            <v>0</v>
          </cell>
        </row>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row r="18">
          <cell r="F18">
            <v>3.2199999999999999E-2</v>
          </cell>
        </row>
      </sheetData>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row r="2">
          <cell r="B2" t="str">
            <v>Project</v>
          </cell>
        </row>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efreshError="1"/>
      <sheetData sheetId="118" refreshError="1">
        <row r="1">
          <cell r="A1" t="str">
            <v>Period</v>
          </cell>
        </row>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refreshError="1"/>
      <sheetData sheetId="132" refreshError="1"/>
      <sheetData sheetId="133" refreshError="1"/>
      <sheetData sheetId="134" refreshError="1"/>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efreshError="1">
        <row r="1">
          <cell r="B1">
            <v>39083</v>
          </cell>
        </row>
        <row r="3">
          <cell r="B3">
            <v>8.2500000000000004E-2</v>
          </cell>
        </row>
        <row r="4">
          <cell r="B4">
            <v>4.4999999999999998E-2</v>
          </cell>
        </row>
        <row r="17">
          <cell r="C17">
            <v>2002</v>
          </cell>
        </row>
      </sheetData>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row r="5">
          <cell r="C5" t="str">
            <v>The Franklin Corporation</v>
          </cell>
        </row>
        <row r="23">
          <cell r="M23">
            <v>0</v>
          </cell>
        </row>
        <row r="24">
          <cell r="M24">
            <v>0.3</v>
          </cell>
        </row>
        <row r="25">
          <cell r="M25">
            <v>0.4</v>
          </cell>
        </row>
        <row r="26">
          <cell r="M26">
            <v>0.2</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row r="5">
          <cell r="A5" t="str">
            <v>ACCT</v>
          </cell>
          <cell r="B5" t="str">
            <v>AREA_NO</v>
          </cell>
        </row>
        <row r="6">
          <cell r="A6" t="str">
            <v>?303*</v>
          </cell>
          <cell r="B6">
            <v>910</v>
          </cell>
        </row>
      </sheetData>
      <sheetData sheetId="272" refreshError="1"/>
      <sheetData sheetId="273" refreshError="1"/>
      <sheetData sheetId="274" refreshError="1"/>
      <sheetData sheetId="275" refreshError="1"/>
      <sheetData sheetId="276" refreshError="1">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refreshError="1"/>
      <sheetData sheetId="289" refreshError="1"/>
      <sheetData sheetId="290" refreshError="1"/>
      <sheetData sheetId="291" refreshError="1"/>
      <sheetData sheetId="292" refreshError="1"/>
      <sheetData sheetId="293" refreshError="1"/>
      <sheetData sheetId="294" refreshError="1">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ow r="29">
          <cell r="E29">
            <v>136538.74513376897</v>
          </cell>
        </row>
      </sheetData>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sheetData sheetId="849"/>
      <sheetData sheetId="850"/>
      <sheetData sheetId="851"/>
      <sheetData sheetId="852">
        <row r="52">
          <cell r="Q52">
            <v>599541.39289110049</v>
          </cell>
        </row>
      </sheetData>
      <sheetData sheetId="853">
        <row r="7">
          <cell r="C7">
            <v>2322.17</v>
          </cell>
        </row>
      </sheetData>
      <sheetData sheetId="854">
        <row r="7">
          <cell r="F7">
            <v>353.5</v>
          </cell>
        </row>
      </sheetData>
      <sheetData sheetId="855"/>
      <sheetData sheetId="856"/>
      <sheetData sheetId="857">
        <row r="4">
          <cell r="E4" t="str">
            <v>Ace Valley CBD</v>
          </cell>
        </row>
      </sheetData>
      <sheetData sheetId="858"/>
      <sheetData sheetId="859"/>
      <sheetData sheetId="860"/>
      <sheetData sheetId="861"/>
      <sheetData sheetId="862"/>
      <sheetData sheetId="863" refreshError="1"/>
      <sheetData sheetId="864">
        <row r="5">
          <cell r="D5">
            <v>0</v>
          </cell>
        </row>
      </sheetData>
      <sheetData sheetId="865">
        <row r="16">
          <cell r="F16">
            <v>219536.98666666666</v>
          </cell>
        </row>
      </sheetData>
      <sheetData sheetId="866">
        <row r="5">
          <cell r="D5">
            <v>0</v>
          </cell>
        </row>
      </sheetData>
      <sheetData sheetId="867">
        <row r="5">
          <cell r="D5">
            <v>0</v>
          </cell>
        </row>
      </sheetData>
      <sheetData sheetId="868">
        <row r="5">
          <cell r="D5">
            <v>0</v>
          </cell>
        </row>
      </sheetData>
      <sheetData sheetId="869">
        <row r="5">
          <cell r="D5">
            <v>0</v>
          </cell>
        </row>
      </sheetData>
      <sheetData sheetId="870">
        <row r="5">
          <cell r="D5">
            <v>0</v>
          </cell>
        </row>
      </sheetData>
      <sheetData sheetId="871">
        <row r="5">
          <cell r="D5">
            <v>0</v>
          </cell>
        </row>
      </sheetData>
      <sheetData sheetId="872">
        <row r="5">
          <cell r="D5">
            <v>0</v>
          </cell>
        </row>
      </sheetData>
      <sheetData sheetId="873">
        <row r="5">
          <cell r="D5">
            <v>0</v>
          </cell>
        </row>
      </sheetData>
      <sheetData sheetId="874">
        <row r="5">
          <cell r="D5">
            <v>0</v>
          </cell>
        </row>
      </sheetData>
      <sheetData sheetId="875"/>
      <sheetData sheetId="876"/>
      <sheetData sheetId="877">
        <row r="16">
          <cell r="F16">
            <v>225000</v>
          </cell>
        </row>
      </sheetData>
      <sheetData sheetId="878"/>
      <sheetData sheetId="879">
        <row r="12">
          <cell r="E12">
            <v>0</v>
          </cell>
        </row>
      </sheetData>
      <sheetData sheetId="880">
        <row r="24">
          <cell r="E24">
            <v>9548060.6699999999</v>
          </cell>
        </row>
      </sheetData>
      <sheetData sheetId="881">
        <row r="3">
          <cell r="A3" t="str">
            <v>מספר קבוצה</v>
          </cell>
        </row>
      </sheetData>
      <sheetData sheetId="882">
        <row r="2">
          <cell r="B2" t="str">
            <v>מספר קבוצה</v>
          </cell>
        </row>
      </sheetData>
      <sheetData sheetId="883">
        <row r="1">
          <cell r="C1">
            <v>0</v>
          </cell>
        </row>
      </sheetData>
      <sheetData sheetId="884">
        <row r="24">
          <cell r="U24">
            <v>3589961.1388700474</v>
          </cell>
        </row>
      </sheetData>
      <sheetData sheetId="885"/>
      <sheetData sheetId="886">
        <row r="1">
          <cell r="N1" t="str">
            <v>סה"כ</v>
          </cell>
        </row>
      </sheetData>
      <sheetData sheetId="887"/>
      <sheetData sheetId="888"/>
      <sheetData sheetId="889"/>
      <sheetData sheetId="890"/>
      <sheetData sheetId="891"/>
      <sheetData sheetId="892"/>
      <sheetData sheetId="893">
        <row r="11">
          <cell r="B11">
            <v>1053827.7</v>
          </cell>
        </row>
      </sheetData>
      <sheetData sheetId="894"/>
      <sheetData sheetId="895"/>
      <sheetData sheetId="896"/>
      <sheetData sheetId="897">
        <row r="5">
          <cell r="F5">
            <v>0</v>
          </cell>
        </row>
      </sheetData>
      <sheetData sheetId="898">
        <row r="5">
          <cell r="F5">
            <v>0</v>
          </cell>
        </row>
      </sheetData>
      <sheetData sheetId="899">
        <row r="5">
          <cell r="F5">
            <v>0</v>
          </cell>
        </row>
      </sheetData>
      <sheetData sheetId="900">
        <row r="5">
          <cell r="F5">
            <v>0</v>
          </cell>
        </row>
      </sheetData>
      <sheetData sheetId="901">
        <row r="2">
          <cell r="B2">
            <v>0</v>
          </cell>
        </row>
      </sheetData>
      <sheetData sheetId="902"/>
      <sheetData sheetId="903"/>
      <sheetData sheetId="904"/>
      <sheetData sheetId="905">
        <row r="5">
          <cell r="F5">
            <v>0</v>
          </cell>
        </row>
      </sheetData>
      <sheetData sheetId="906">
        <row r="5">
          <cell r="F5">
            <v>0</v>
          </cell>
        </row>
      </sheetData>
      <sheetData sheetId="907">
        <row r="5">
          <cell r="F5">
            <v>0</v>
          </cell>
        </row>
      </sheetData>
      <sheetData sheetId="908">
        <row r="5">
          <cell r="F5">
            <v>0</v>
          </cell>
        </row>
      </sheetData>
      <sheetData sheetId="909">
        <row r="5">
          <cell r="F5">
            <v>0</v>
          </cell>
        </row>
      </sheetData>
      <sheetData sheetId="910"/>
      <sheetData sheetId="911">
        <row r="2">
          <cell r="A2" t="str">
            <v>LOB</v>
          </cell>
        </row>
      </sheetData>
      <sheetData sheetId="912"/>
      <sheetData sheetId="913" refreshError="1"/>
      <sheetData sheetId="914"/>
      <sheetData sheetId="915"/>
      <sheetData sheetId="916" refreshError="1"/>
      <sheetData sheetId="917"/>
      <sheetData sheetId="918">
        <row r="22">
          <cell r="D22">
            <v>11110551</v>
          </cell>
        </row>
      </sheetData>
      <sheetData sheetId="919">
        <row r="26">
          <cell r="I26">
            <v>11110551</v>
          </cell>
        </row>
      </sheetData>
      <sheetData sheetId="920"/>
      <sheetData sheetId="921"/>
      <sheetData sheetId="922"/>
      <sheetData sheetId="923"/>
      <sheetData sheetId="924"/>
      <sheetData sheetId="925"/>
      <sheetData sheetId="926"/>
      <sheetData sheetId="927"/>
      <sheetData sheetId="928">
        <row r="19">
          <cell r="F19">
            <v>4</v>
          </cell>
        </row>
      </sheetData>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row r="31">
          <cell r="D31">
            <v>2250000</v>
          </cell>
        </row>
      </sheetData>
      <sheetData sheetId="954"/>
      <sheetData sheetId="955"/>
      <sheetData sheetId="956">
        <row r="4">
          <cell r="Q4">
            <v>4.0616000000000003</v>
          </cell>
        </row>
      </sheetData>
      <sheetData sheetId="957">
        <row r="5">
          <cell r="AQ5">
            <v>195000</v>
          </cell>
        </row>
      </sheetData>
      <sheetData sheetId="958"/>
      <sheetData sheetId="959"/>
      <sheetData sheetId="960"/>
      <sheetData sheetId="961">
        <row r="5">
          <cell r="F5">
            <v>0</v>
          </cell>
        </row>
      </sheetData>
      <sheetData sheetId="962" refreshError="1"/>
      <sheetData sheetId="963"/>
      <sheetData sheetId="964"/>
      <sheetData sheetId="965">
        <row r="10">
          <cell r="B10">
            <v>493.92</v>
          </cell>
        </row>
      </sheetData>
      <sheetData sheetId="966">
        <row r="10">
          <cell r="B10">
            <v>165.2</v>
          </cell>
        </row>
      </sheetData>
      <sheetData sheetId="967">
        <row r="10">
          <cell r="B10">
            <v>206.49999999999997</v>
          </cell>
        </row>
      </sheetData>
      <sheetData sheetId="968"/>
      <sheetData sheetId="969"/>
      <sheetData sheetId="970"/>
      <sheetData sheetId="971"/>
      <sheetData sheetId="972"/>
      <sheetData sheetId="973"/>
      <sheetData sheetId="974"/>
      <sheetData sheetId="975"/>
      <sheetData sheetId="976"/>
      <sheetData sheetId="977"/>
      <sheetData sheetId="978">
        <row r="10">
          <cell r="A10" t="str">
            <v>מזומנים ושווי מזומנים</v>
          </cell>
        </row>
      </sheetData>
      <sheetData sheetId="979"/>
      <sheetData sheetId="980">
        <row r="250">
          <cell r="A250" t="str">
            <v>630101</v>
          </cell>
        </row>
      </sheetData>
      <sheetData sheetId="981"/>
      <sheetData sheetId="982"/>
      <sheetData sheetId="983"/>
      <sheetData sheetId="984"/>
      <sheetData sheetId="985"/>
      <sheetData sheetId="986"/>
      <sheetData sheetId="987"/>
      <sheetData sheetId="988"/>
      <sheetData sheetId="989">
        <row r="1">
          <cell r="N1" t="str">
            <v>TTI Team Telecom International Ltd.</v>
          </cell>
        </row>
      </sheetData>
      <sheetData sheetId="990"/>
      <sheetData sheetId="991" refreshError="1"/>
      <sheetData sheetId="992" refreshError="1"/>
      <sheetData sheetId="993" refreshError="1"/>
      <sheetData sheetId="994" refreshError="1"/>
      <sheetData sheetId="995" refreshError="1"/>
      <sheetData sheetId="996" refreshError="1"/>
      <sheetData sheetId="997"/>
      <sheetData sheetId="998" refreshError="1"/>
      <sheetData sheetId="999">
        <row r="3">
          <cell r="A3" t="str">
            <v>VAS 1 SpamDefender, MailDefender</v>
          </cell>
        </row>
      </sheetData>
      <sheetData sheetId="1000" refreshError="1"/>
      <sheetData sheetId="1001" refreshError="1"/>
      <sheetData sheetId="1002" refreshError="1"/>
      <sheetData sheetId="1003">
        <row r="3">
          <cell r="B3">
            <v>117.3</v>
          </cell>
        </row>
      </sheetData>
      <sheetData sheetId="1004" refreshError="1"/>
      <sheetData sheetId="1005" refreshError="1"/>
      <sheetData sheetId="1006"/>
      <sheetData sheetId="1007"/>
      <sheetData sheetId="1008"/>
      <sheetData sheetId="1009"/>
      <sheetData sheetId="1010"/>
      <sheetData sheetId="1011"/>
      <sheetData sheetId="1012"/>
      <sheetData sheetId="1013">
        <row r="7">
          <cell r="I7">
            <v>571.97421848097349</v>
          </cell>
        </row>
      </sheetData>
      <sheetData sheetId="1014">
        <row r="102">
          <cell r="H102">
            <v>-425.19787928571429</v>
          </cell>
        </row>
      </sheetData>
      <sheetData sheetId="1015"/>
      <sheetData sheetId="1016">
        <row r="1">
          <cell r="C1">
            <v>3.6</v>
          </cell>
        </row>
      </sheetData>
      <sheetData sheetId="1017"/>
      <sheetData sheetId="1018"/>
      <sheetData sheetId="1019"/>
      <sheetData sheetId="1020"/>
      <sheetData sheetId="1021"/>
      <sheetData sheetId="1022"/>
      <sheetData sheetId="1023"/>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sheetData sheetId="1040"/>
      <sheetData sheetId="1041">
        <row r="10">
          <cell r="Q10">
            <v>156.5</v>
          </cell>
        </row>
      </sheetData>
      <sheetData sheetId="1042"/>
      <sheetData sheetId="1043"/>
      <sheetData sheetId="1044"/>
      <sheetData sheetId="1045"/>
      <sheetData sheetId="1046"/>
      <sheetData sheetId="1047"/>
      <sheetData sheetId="1048"/>
      <sheetData sheetId="1049"/>
      <sheetData sheetId="1050"/>
      <sheetData sheetId="1051"/>
      <sheetData sheetId="1052">
        <row r="9">
          <cell r="C9" t="str">
            <v>Recap</v>
          </cell>
        </row>
      </sheetData>
      <sheetData sheetId="1053"/>
      <sheetData sheetId="1054"/>
      <sheetData sheetId="1055"/>
      <sheetData sheetId="1056"/>
      <sheetData sheetId="1057"/>
      <sheetData sheetId="1058"/>
      <sheetData sheetId="1059"/>
      <sheetData sheetId="1060">
        <row r="5">
          <cell r="F5">
            <v>0</v>
          </cell>
        </row>
      </sheetData>
      <sheetData sheetId="1061">
        <row r="10">
          <cell r="F10">
            <v>51984000</v>
          </cell>
        </row>
      </sheetData>
      <sheetData sheetId="1062">
        <row r="5">
          <cell r="F5">
            <v>0</v>
          </cell>
        </row>
      </sheetData>
      <sheetData sheetId="1063">
        <row r="5">
          <cell r="F5">
            <v>0</v>
          </cell>
        </row>
      </sheetData>
      <sheetData sheetId="1064" refreshError="1"/>
      <sheetData sheetId="1065" refreshError="1"/>
      <sheetData sheetId="1066">
        <row r="1">
          <cell r="A1" t="str">
            <v>Proj Id</v>
          </cell>
        </row>
      </sheetData>
      <sheetData sheetId="1067"/>
      <sheetData sheetId="1068"/>
      <sheetData sheetId="1069"/>
      <sheetData sheetId="1070">
        <row r="6">
          <cell r="J6">
            <v>4535779</v>
          </cell>
        </row>
      </sheetData>
      <sheetData sheetId="1071"/>
      <sheetData sheetId="1072" refreshError="1"/>
      <sheetData sheetId="1073" refreshError="1"/>
      <sheetData sheetId="1074" refreshError="1"/>
      <sheetData sheetId="1075" refreshError="1"/>
      <sheetData sheetId="1076"/>
      <sheetData sheetId="1077">
        <row r="3">
          <cell r="B3">
            <v>0.03</v>
          </cell>
        </row>
      </sheetData>
      <sheetData sheetId="1078"/>
      <sheetData sheetId="1079"/>
      <sheetData sheetId="1080"/>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ow r="102">
          <cell r="E102" t="str">
            <v>ACT</v>
          </cell>
        </row>
      </sheetData>
      <sheetData sheetId="1096">
        <row r="2">
          <cell r="E2" t="str">
            <v>ACT</v>
          </cell>
        </row>
      </sheetData>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row r="2">
          <cell r="A2" t="str">
            <v>Administration/Support/Service</v>
          </cell>
        </row>
      </sheetData>
      <sheetData sheetId="1122"/>
      <sheetData sheetId="1123"/>
      <sheetData sheetId="1124"/>
      <sheetData sheetId="1125"/>
      <sheetData sheetId="1126">
        <row r="10">
          <cell r="CR10">
            <v>105</v>
          </cell>
        </row>
      </sheetData>
      <sheetData sheetId="1127"/>
      <sheetData sheetId="1128">
        <row r="2">
          <cell r="R2" t="str">
            <v>Organizational and Employee Development</v>
          </cell>
        </row>
      </sheetData>
      <sheetData sheetId="1129"/>
      <sheetData sheetId="1130">
        <row r="12">
          <cell r="AF12">
            <v>5.22</v>
          </cell>
        </row>
      </sheetData>
      <sheetData sheetId="1131"/>
      <sheetData sheetId="1132"/>
      <sheetData sheetId="1133"/>
      <sheetData sheetId="1134"/>
      <sheetData sheetId="1135"/>
      <sheetData sheetId="1136"/>
      <sheetData sheetId="1137"/>
      <sheetData sheetId="1138"/>
      <sheetData sheetId="1139"/>
      <sheetData sheetId="1140"/>
      <sheetData sheetId="1141"/>
      <sheetData sheetId="1142">
        <row r="1">
          <cell r="A1" t="str">
            <v>LaCrosse ID</v>
          </cell>
        </row>
      </sheetData>
      <sheetData sheetId="1143">
        <row r="42">
          <cell r="R42" t="str">
            <v>Weighted Average</v>
          </cell>
        </row>
      </sheetData>
      <sheetData sheetId="1144"/>
      <sheetData sheetId="1145"/>
      <sheetData sheetId="1146"/>
      <sheetData sheetId="1147"/>
      <sheetData sheetId="1148"/>
      <sheetData sheetId="1149"/>
      <sheetData sheetId="1150"/>
      <sheetData sheetId="1151">
        <row r="3">
          <cell r="C3">
            <v>0.75187969924812026</v>
          </cell>
        </row>
      </sheetData>
      <sheetData sheetId="1152"/>
      <sheetData sheetId="1153"/>
      <sheetData sheetId="1154"/>
      <sheetData sheetId="1155"/>
      <sheetData sheetId="1156"/>
      <sheetData sheetId="1157"/>
      <sheetData sheetId="1158"/>
      <sheetData sheetId="1159"/>
      <sheetData sheetId="1160"/>
      <sheetData sheetId="1161"/>
      <sheetData sheetId="1162">
        <row r="378">
          <cell r="AB378">
            <v>380755.44036631833</v>
          </cell>
        </row>
      </sheetData>
      <sheetData sheetId="1163"/>
      <sheetData sheetId="1164"/>
      <sheetData sheetId="1165">
        <row r="1">
          <cell r="A1" t="str">
            <v>HORSLEY BRIDGE FUND III, L.P.</v>
          </cell>
        </row>
      </sheetData>
      <sheetData sheetId="1166"/>
      <sheetData sheetId="1167"/>
      <sheetData sheetId="1168"/>
      <sheetData sheetId="1169"/>
      <sheetData sheetId="1170"/>
      <sheetData sheetId="1171"/>
      <sheetData sheetId="1172"/>
      <sheetData sheetId="1173">
        <row r="170">
          <cell r="CM170">
            <v>7799.186999999999</v>
          </cell>
        </row>
      </sheetData>
      <sheetData sheetId="1174">
        <row r="1">
          <cell r="O1">
            <v>43159</v>
          </cell>
        </row>
      </sheetData>
      <sheetData sheetId="1175">
        <row r="198">
          <cell r="H198">
            <v>0</v>
          </cell>
        </row>
      </sheetData>
      <sheetData sheetId="1176">
        <row r="1">
          <cell r="S1">
            <v>18</v>
          </cell>
        </row>
      </sheetData>
      <sheetData sheetId="1177"/>
      <sheetData sheetId="1178"/>
      <sheetData sheetId="1179"/>
      <sheetData sheetId="1180"/>
      <sheetData sheetId="1181"/>
      <sheetData sheetId="1182"/>
      <sheetData sheetId="1183"/>
      <sheetData sheetId="1184">
        <row r="2">
          <cell r="B2" t="str">
            <v>1-Planing</v>
          </cell>
        </row>
      </sheetData>
      <sheetData sheetId="1185"/>
      <sheetData sheetId="1186"/>
      <sheetData sheetId="1187"/>
      <sheetData sheetId="1188"/>
      <sheetData sheetId="1189"/>
      <sheetData sheetId="1190"/>
      <sheetData sheetId="1191"/>
      <sheetData sheetId="1192"/>
      <sheetData sheetId="1193">
        <row r="5">
          <cell r="C5">
            <v>29.5</v>
          </cell>
        </row>
      </sheetData>
      <sheetData sheetId="1194"/>
      <sheetData sheetId="1195"/>
      <sheetData sheetId="1196"/>
      <sheetData sheetId="1197" refreshError="1"/>
      <sheetData sheetId="1198" refreshError="1"/>
      <sheetData sheetId="1199" refreshError="1"/>
      <sheetData sheetId="1200" refreshError="1"/>
      <sheetData sheetId="1201">
        <row r="1">
          <cell r="D1">
            <v>43496</v>
          </cell>
        </row>
      </sheetData>
      <sheetData sheetId="1202">
        <row r="491">
          <cell r="A491">
            <v>43102</v>
          </cell>
        </row>
      </sheetData>
      <sheetData sheetId="1203"/>
      <sheetData sheetId="1204">
        <row r="14">
          <cell r="AF14">
            <v>-1987615.4146467759</v>
          </cell>
        </row>
      </sheetData>
      <sheetData sheetId="1205"/>
      <sheetData sheetId="1206"/>
      <sheetData sheetId="1207"/>
      <sheetData sheetId="1208"/>
      <sheetData sheetId="1209"/>
      <sheetData sheetId="1210"/>
      <sheetData sheetId="1211"/>
      <sheetData sheetId="1212"/>
      <sheetData sheetId="1213">
        <row r="165">
          <cell r="D165">
            <v>-3552114.3200000003</v>
          </cell>
        </row>
      </sheetData>
      <sheetData sheetId="1214"/>
      <sheetData sheetId="1215"/>
      <sheetData sheetId="1216"/>
      <sheetData sheetId="1217"/>
      <sheetData sheetId="1218"/>
      <sheetData sheetId="1219"/>
      <sheetData sheetId="1220"/>
      <sheetData sheetId="1221"/>
      <sheetData sheetId="1222">
        <row r="1">
          <cell r="E1">
            <v>3.383320290595293E-10</v>
          </cell>
        </row>
      </sheetData>
      <sheetData sheetId="1223">
        <row r="1">
          <cell r="L1">
            <v>0</v>
          </cell>
        </row>
      </sheetData>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row r="36">
          <cell r="F36">
            <v>-757022</v>
          </cell>
        </row>
      </sheetData>
      <sheetData sheetId="1238">
        <row r="29">
          <cell r="C29">
            <v>10346376.184264231</v>
          </cell>
        </row>
      </sheetData>
      <sheetData sheetId="1239"/>
      <sheetData sheetId="1240">
        <row r="7">
          <cell r="L7">
            <v>0</v>
          </cell>
        </row>
      </sheetData>
      <sheetData sheetId="1241" refreshError="1"/>
      <sheetData sheetId="1242" refreshError="1"/>
      <sheetData sheetId="1243" refreshError="1"/>
      <sheetData sheetId="1244" refreshError="1"/>
      <sheetData sheetId="1245" refreshError="1"/>
      <sheetData sheetId="1246" refreshError="1"/>
      <sheetData sheetId="1247" refreshError="1"/>
      <sheetData sheetId="1248"/>
      <sheetData sheetId="1249"/>
      <sheetData sheetId="1250"/>
      <sheetData sheetId="1251">
        <row r="29">
          <cell r="Z29">
            <v>-8869570.8999999985</v>
          </cell>
        </row>
      </sheetData>
      <sheetData sheetId="1252"/>
      <sheetData sheetId="1253">
        <row r="35">
          <cell r="Z35">
            <v>-26738960.120000001</v>
          </cell>
        </row>
      </sheetData>
      <sheetData sheetId="1254">
        <row r="31">
          <cell r="X31">
            <v>-2229537.9000000004</v>
          </cell>
        </row>
      </sheetData>
      <sheetData sheetId="1255"/>
      <sheetData sheetId="1256">
        <row r="3">
          <cell r="D3">
            <v>1858897.66</v>
          </cell>
        </row>
      </sheetData>
      <sheetData sheetId="1257">
        <row r="136">
          <cell r="K136">
            <v>2385616.7999999998</v>
          </cell>
        </row>
      </sheetData>
      <sheetData sheetId="1258">
        <row r="23">
          <cell r="J23">
            <v>11660</v>
          </cell>
        </row>
      </sheetData>
      <sheetData sheetId="1259">
        <row r="28">
          <cell r="I28">
            <v>25459.83</v>
          </cell>
        </row>
      </sheetData>
      <sheetData sheetId="1260">
        <row r="301">
          <cell r="I301">
            <v>4069575.54</v>
          </cell>
        </row>
      </sheetData>
      <sheetData sheetId="1261">
        <row r="172">
          <cell r="H172">
            <v>936071.43</v>
          </cell>
        </row>
      </sheetData>
      <sheetData sheetId="1262">
        <row r="39">
          <cell r="H39">
            <v>0</v>
          </cell>
        </row>
      </sheetData>
      <sheetData sheetId="1263">
        <row r="27">
          <cell r="G27">
            <v>7200</v>
          </cell>
        </row>
      </sheetData>
      <sheetData sheetId="1264">
        <row r="65">
          <cell r="B65">
            <v>3.5950338983050854</v>
          </cell>
        </row>
      </sheetData>
      <sheetData sheetId="1265">
        <row r="80">
          <cell r="A80">
            <v>10213881.18</v>
          </cell>
        </row>
      </sheetData>
      <sheetData sheetId="1266"/>
      <sheetData sheetId="1267">
        <row r="127">
          <cell r="A127">
            <v>2481551.48</v>
          </cell>
        </row>
      </sheetData>
      <sheetData sheetId="1268">
        <row r="218">
          <cell r="A218">
            <v>15844792.550000001</v>
          </cell>
        </row>
      </sheetData>
      <sheetData sheetId="1269">
        <row r="25">
          <cell r="A25">
            <v>137635.91</v>
          </cell>
        </row>
      </sheetData>
      <sheetData sheetId="1270">
        <row r="22">
          <cell r="A22">
            <v>118600</v>
          </cell>
        </row>
      </sheetData>
      <sheetData sheetId="1271">
        <row r="2">
          <cell r="F2" t="str">
            <v>Preliminary</v>
          </cell>
        </row>
      </sheetData>
      <sheetData sheetId="1272">
        <row r="55">
          <cell r="C55">
            <v>0.26415154590653056</v>
          </cell>
        </row>
      </sheetData>
      <sheetData sheetId="1273">
        <row r="4">
          <cell r="C4">
            <v>3.5950333333333333</v>
          </cell>
        </row>
      </sheetData>
      <sheetData sheetId="1274"/>
      <sheetData sheetId="1275"/>
      <sheetData sheetId="1276">
        <row r="31">
          <cell r="C31">
            <v>4112464.017511345</v>
          </cell>
        </row>
      </sheetData>
      <sheetData sheetId="1277">
        <row r="9">
          <cell r="K9">
            <v>0.31907799563284889</v>
          </cell>
        </row>
      </sheetData>
      <sheetData sheetId="1278"/>
      <sheetData sheetId="1279">
        <row r="241">
          <cell r="F241">
            <v>3886165.9299999997</v>
          </cell>
        </row>
      </sheetData>
      <sheetData sheetId="1280"/>
      <sheetData sheetId="1281">
        <row r="88">
          <cell r="I88">
            <v>1840056</v>
          </cell>
        </row>
      </sheetData>
      <sheetData sheetId="1282">
        <row r="242">
          <cell r="D242">
            <v>1084575</v>
          </cell>
        </row>
      </sheetData>
      <sheetData sheetId="1283"/>
      <sheetData sheetId="1284">
        <row r="23">
          <cell r="C23">
            <v>25594051.631999999</v>
          </cell>
        </row>
      </sheetData>
      <sheetData sheetId="1285"/>
      <sheetData sheetId="1286">
        <row r="5">
          <cell r="F5">
            <v>-975724.56998551846</v>
          </cell>
        </row>
      </sheetData>
      <sheetData sheetId="1287"/>
      <sheetData sheetId="1288"/>
      <sheetData sheetId="1289">
        <row r="8">
          <cell r="J8">
            <v>0.11820061198205645</v>
          </cell>
        </row>
      </sheetData>
      <sheetData sheetId="1290">
        <row r="7">
          <cell r="K7">
            <v>0.31935551383039606</v>
          </cell>
        </row>
      </sheetData>
      <sheetData sheetId="1291">
        <row r="111">
          <cell r="E111">
            <v>-489181.16</v>
          </cell>
        </row>
      </sheetData>
      <sheetData sheetId="1292"/>
      <sheetData sheetId="1293"/>
      <sheetData sheetId="1294"/>
      <sheetData sheetId="1295"/>
      <sheetData sheetId="1296"/>
      <sheetData sheetId="1297" refreshError="1"/>
      <sheetData sheetId="1298" refreshError="1"/>
      <sheetData sheetId="1299" refreshError="1"/>
      <sheetData sheetId="1300"/>
      <sheetData sheetId="1301" refreshError="1"/>
      <sheetData sheetId="1302" refreshError="1"/>
      <sheetData sheetId="1303" refreshError="1"/>
      <sheetData sheetId="1304" refreshError="1"/>
      <sheetData sheetId="1305"/>
      <sheetData sheetId="1306"/>
      <sheetData sheetId="1307"/>
      <sheetData sheetId="1308"/>
      <sheetData sheetId="1309"/>
      <sheetData sheetId="1310" refreshError="1"/>
      <sheetData sheetId="1311" refreshError="1"/>
      <sheetData sheetId="1312"/>
      <sheetData sheetId="1313"/>
      <sheetData sheetId="1314"/>
      <sheetData sheetId="1315"/>
      <sheetData sheetId="1316"/>
      <sheetData sheetId="1317"/>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ow r="23">
          <cell r="M23">
            <v>40344.230769230766</v>
          </cell>
        </row>
      </sheetData>
      <sheetData sheetId="1327" refreshError="1"/>
      <sheetData sheetId="1328">
        <row r="89">
          <cell r="V89">
            <v>0.60383386581469645</v>
          </cell>
        </row>
      </sheetData>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ow r="22">
          <cell r="AD22">
            <v>1195243.032488734</v>
          </cell>
        </row>
      </sheetData>
      <sheetData sheetId="1341" refreshError="1"/>
      <sheetData sheetId="1342">
        <row r="19">
          <cell r="G19">
            <v>781751.42837910331</v>
          </cell>
        </row>
      </sheetData>
      <sheetData sheetId="1343">
        <row r="6">
          <cell r="N6">
            <v>3195954</v>
          </cell>
        </row>
      </sheetData>
      <sheetData sheetId="1344"/>
      <sheetData sheetId="1345"/>
      <sheetData sheetId="1346"/>
      <sheetData sheetId="1347"/>
      <sheetData sheetId="1348" refreshError="1"/>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refreshError="1"/>
      <sheetData sheetId="1370" refreshError="1"/>
      <sheetData sheetId="1371" refreshError="1"/>
      <sheetData sheetId="1372" refreshError="1"/>
      <sheetData sheetId="1373"/>
      <sheetData sheetId="1374" refreshError="1"/>
      <sheetData sheetId="1375" refreshError="1"/>
      <sheetData sheetId="1376"/>
      <sheetData sheetId="1377" refreshError="1"/>
      <sheetData sheetId="1378">
        <row r="1">
          <cell r="A1">
            <v>1998</v>
          </cell>
        </row>
      </sheetData>
      <sheetData sheetId="1379" refreshError="1"/>
      <sheetData sheetId="1380"/>
      <sheetData sheetId="1381" refreshError="1"/>
      <sheetData sheetId="1382" refreshError="1"/>
      <sheetData sheetId="1383" refreshError="1"/>
      <sheetData sheetId="1384" refreshError="1"/>
      <sheetData sheetId="1385"/>
      <sheetData sheetId="1386"/>
      <sheetData sheetId="1387"/>
      <sheetData sheetId="1388"/>
      <sheetData sheetId="1389"/>
      <sheetData sheetId="1390" refreshError="1"/>
      <sheetData sheetId="1391">
        <row r="7">
          <cell r="B7">
            <v>670030100</v>
          </cell>
        </row>
      </sheetData>
      <sheetData sheetId="1392"/>
      <sheetData sheetId="1393">
        <row r="10">
          <cell r="Q10">
            <v>156.5</v>
          </cell>
        </row>
      </sheetData>
      <sheetData sheetId="1394" refreshError="1"/>
      <sheetData sheetId="1395"/>
      <sheetData sheetId="1396"/>
      <sheetData sheetId="1397"/>
      <sheetData sheetId="1398"/>
      <sheetData sheetId="1399"/>
      <sheetData sheetId="1400"/>
      <sheetData sheetId="1401"/>
      <sheetData sheetId="1402"/>
      <sheetData sheetId="1403"/>
      <sheetData sheetId="1404">
        <row r="1">
          <cell r="A1" t="str">
            <v>נס מטח</v>
          </cell>
        </row>
      </sheetData>
      <sheetData sheetId="1405" refreshError="1"/>
      <sheetData sheetId="1406" refreshError="1"/>
      <sheetData sheetId="1407" refreshError="1"/>
      <sheetData sheetId="1408" refreshError="1"/>
      <sheetData sheetId="1409" refreshError="1"/>
      <sheetData sheetId="1410" refreshError="1"/>
      <sheetData sheetId="1411"/>
      <sheetData sheetId="1412"/>
      <sheetData sheetId="1413"/>
      <sheetData sheetId="1414"/>
      <sheetData sheetId="1415"/>
      <sheetData sheetId="1416"/>
      <sheetData sheetId="1417"/>
      <sheetData sheetId="1418"/>
      <sheetData sheetId="1419"/>
      <sheetData sheetId="1420"/>
      <sheetData sheetId="1421"/>
      <sheetData sheetId="1422" refreshError="1"/>
      <sheetData sheetId="1423"/>
      <sheetData sheetId="1424"/>
      <sheetData sheetId="1425"/>
      <sheetData sheetId="1426"/>
      <sheetData sheetId="1427"/>
      <sheetData sheetId="1428"/>
      <sheetData sheetId="1429"/>
      <sheetData sheetId="1430"/>
      <sheetData sheetId="1431">
        <row r="8">
          <cell r="G8">
            <v>3.6669999999999998</v>
          </cell>
        </row>
      </sheetData>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row r="5">
          <cell r="C5">
            <v>759</v>
          </cell>
        </row>
      </sheetData>
      <sheetData sheetId="1453"/>
      <sheetData sheetId="1454" refreshError="1"/>
      <sheetData sheetId="1455"/>
      <sheetData sheetId="1456" refreshError="1"/>
      <sheetData sheetId="1457">
        <row r="10">
          <cell r="L10">
            <v>1.1777078965758212</v>
          </cell>
        </row>
      </sheetData>
      <sheetData sheetId="1458" refreshError="1"/>
      <sheetData sheetId="1459">
        <row r="1">
          <cell r="F1">
            <v>1.0404964075767473</v>
          </cell>
        </row>
      </sheetData>
      <sheetData sheetId="1460" refreshError="1"/>
      <sheetData sheetId="1461" refreshError="1"/>
      <sheetData sheetId="1462" refreshError="1"/>
      <sheetData sheetId="1463"/>
      <sheetData sheetId="1464">
        <row r="25">
          <cell r="C25">
            <v>269.503106060606</v>
          </cell>
        </row>
      </sheetData>
      <sheetData sheetId="1465"/>
      <sheetData sheetId="1466" refreshError="1"/>
      <sheetData sheetId="1467"/>
      <sheetData sheetId="1468"/>
      <sheetData sheetId="1469" refreshError="1"/>
      <sheetData sheetId="1470">
        <row r="3">
          <cell r="E3">
            <v>830000</v>
          </cell>
        </row>
      </sheetData>
      <sheetData sheetId="1471"/>
      <sheetData sheetId="1472" refreshError="1"/>
      <sheetData sheetId="1473" refreshError="1"/>
      <sheetData sheetId="1474"/>
      <sheetData sheetId="1475"/>
      <sheetData sheetId="1476"/>
      <sheetData sheetId="1477"/>
      <sheetData sheetId="1478"/>
      <sheetData sheetId="1479" refreshError="1"/>
      <sheetData sheetId="1480" refreshError="1"/>
      <sheetData sheetId="1481"/>
      <sheetData sheetId="1482"/>
      <sheetData sheetId="1483"/>
      <sheetData sheetId="1484"/>
      <sheetData sheetId="1485" refreshError="1"/>
      <sheetData sheetId="1486"/>
      <sheetData sheetId="1487" refreshError="1"/>
      <sheetData sheetId="1488" refreshError="1"/>
      <sheetData sheetId="1489" refreshError="1"/>
      <sheetData sheetId="1490" refreshError="1"/>
      <sheetData sheetId="1491" refreshError="1"/>
      <sheetData sheetId="1492" refreshError="1"/>
      <sheetData sheetId="1493" refreshError="1"/>
      <sheetData sheetId="1494">
        <row r="1">
          <cell r="N1" t="str">
            <v>TTI Team Telecom International Ltd.</v>
          </cell>
        </row>
      </sheetData>
      <sheetData sheetId="1495" refreshError="1"/>
      <sheetData sheetId="1496"/>
      <sheetData sheetId="1497" refreshError="1"/>
      <sheetData sheetId="1498" refreshError="1"/>
      <sheetData sheetId="1499" refreshError="1"/>
      <sheetData sheetId="1500" refreshError="1"/>
      <sheetData sheetId="1501" refreshError="1"/>
      <sheetData sheetId="1502">
        <row r="9">
          <cell r="AN9">
            <v>0</v>
          </cell>
        </row>
      </sheetData>
      <sheetData sheetId="1503" refreshError="1"/>
      <sheetData sheetId="1504"/>
      <sheetData sheetId="1505">
        <row r="9">
          <cell r="AN9">
            <v>0</v>
          </cell>
        </row>
      </sheetData>
      <sheetData sheetId="1506">
        <row r="9">
          <cell r="O9" t="str">
            <v>משרדי</v>
          </cell>
        </row>
      </sheetData>
      <sheetData sheetId="1507">
        <row r="9">
          <cell r="O9" t="str">
            <v>משרדי</v>
          </cell>
        </row>
      </sheetData>
      <sheetData sheetId="1508">
        <row r="9">
          <cell r="O9" t="str">
            <v>משרדי</v>
          </cell>
        </row>
      </sheetData>
      <sheetData sheetId="1509">
        <row r="9">
          <cell r="R9" t="str">
            <v>31 בדצמבר</v>
          </cell>
        </row>
      </sheetData>
      <sheetData sheetId="1510" refreshError="1"/>
      <sheetData sheetId="1511" refreshError="1"/>
      <sheetData sheetId="1512" refreshError="1"/>
      <sheetData sheetId="1513" refreshError="1"/>
      <sheetData sheetId="1514" refreshError="1"/>
      <sheetData sheetId="1515"/>
      <sheetData sheetId="1516"/>
      <sheetData sheetId="1517">
        <row r="9">
          <cell r="O9" t="str">
            <v>משרדי</v>
          </cell>
        </row>
      </sheetData>
      <sheetData sheetId="1518">
        <row r="9">
          <cell r="O9" t="str">
            <v>משרדי</v>
          </cell>
        </row>
      </sheetData>
      <sheetData sheetId="1519">
        <row r="9">
          <cell r="R9" t="str">
            <v>31 בדצמבר</v>
          </cell>
        </row>
      </sheetData>
      <sheetData sheetId="1520"/>
      <sheetData sheetId="1521"/>
      <sheetData sheetId="1522">
        <row r="9">
          <cell r="O9" t="str">
            <v>משרדי</v>
          </cell>
        </row>
      </sheetData>
      <sheetData sheetId="1523">
        <row r="9">
          <cell r="O9" t="str">
            <v>משרדי</v>
          </cell>
        </row>
      </sheetData>
      <sheetData sheetId="1524">
        <row r="9">
          <cell r="R9" t="str">
            <v>31 בדצמבר</v>
          </cell>
        </row>
      </sheetData>
      <sheetData sheetId="1525"/>
      <sheetData sheetId="1526"/>
      <sheetData sheetId="1527">
        <row r="9">
          <cell r="O9" t="str">
            <v>משרדי</v>
          </cell>
        </row>
      </sheetData>
      <sheetData sheetId="1528">
        <row r="9">
          <cell r="O9" t="str">
            <v>משרדי</v>
          </cell>
        </row>
      </sheetData>
      <sheetData sheetId="1529">
        <row r="9">
          <cell r="R9" t="str">
            <v>31 בדצמבר</v>
          </cell>
        </row>
      </sheetData>
      <sheetData sheetId="1530"/>
      <sheetData sheetId="1531"/>
      <sheetData sheetId="1532">
        <row r="9">
          <cell r="O9" t="str">
            <v>משרדי</v>
          </cell>
        </row>
      </sheetData>
      <sheetData sheetId="1533">
        <row r="9">
          <cell r="O9" t="str">
            <v>משרדי</v>
          </cell>
        </row>
      </sheetData>
      <sheetData sheetId="1534">
        <row r="9">
          <cell r="R9" t="str">
            <v>31 בדצמבר</v>
          </cell>
        </row>
      </sheetData>
      <sheetData sheetId="1535"/>
      <sheetData sheetId="1536"/>
      <sheetData sheetId="1537">
        <row r="9">
          <cell r="O9" t="str">
            <v>משרדי</v>
          </cell>
        </row>
      </sheetData>
      <sheetData sheetId="1538">
        <row r="9">
          <cell r="O9" t="str">
            <v>משרדי</v>
          </cell>
        </row>
      </sheetData>
      <sheetData sheetId="1539">
        <row r="9">
          <cell r="R9" t="str">
            <v>31 בדצמבר</v>
          </cell>
        </row>
      </sheetData>
      <sheetData sheetId="1540"/>
      <sheetData sheetId="1541"/>
      <sheetData sheetId="1542">
        <row r="9">
          <cell r="O9" t="str">
            <v>משרדי</v>
          </cell>
        </row>
      </sheetData>
      <sheetData sheetId="1543">
        <row r="9">
          <cell r="O9" t="str">
            <v>משרדי</v>
          </cell>
        </row>
      </sheetData>
      <sheetData sheetId="1544">
        <row r="9">
          <cell r="R9" t="str">
            <v>31 בדצמבר</v>
          </cell>
        </row>
      </sheetData>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sheetData sheetId="1570" refreshError="1"/>
      <sheetData sheetId="1571" refreshError="1"/>
      <sheetData sheetId="1572"/>
      <sheetData sheetId="1573">
        <row r="6">
          <cell r="C6">
            <v>404</v>
          </cell>
        </row>
      </sheetData>
      <sheetData sheetId="1574">
        <row r="1">
          <cell r="A1" t="str">
            <v>שם החברה</v>
          </cell>
        </row>
      </sheetData>
      <sheetData sheetId="1575"/>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ow r="2">
          <cell r="C2" t="str">
            <v>Yes</v>
          </cell>
        </row>
      </sheetData>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ow r="2">
          <cell r="B2" t="str">
            <v>הנדסה</v>
          </cell>
        </row>
      </sheetData>
      <sheetData sheetId="1644" refreshError="1"/>
      <sheetData sheetId="1645"/>
      <sheetData sheetId="1646"/>
      <sheetData sheetId="1647"/>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ow r="1">
          <cell r="B1">
            <v>14</v>
          </cell>
        </row>
      </sheetData>
      <sheetData sheetId="1674">
        <row r="1">
          <cell r="B1">
            <v>14</v>
          </cell>
        </row>
      </sheetData>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ow r="1">
          <cell r="B1">
            <v>31</v>
          </cell>
        </row>
      </sheetData>
      <sheetData sheetId="1686">
        <row r="1">
          <cell r="B1">
            <v>31</v>
          </cell>
        </row>
      </sheetData>
      <sheetData sheetId="1687">
        <row r="1">
          <cell r="B1">
            <v>31</v>
          </cell>
        </row>
      </sheetData>
      <sheetData sheetId="1688">
        <row r="1">
          <cell r="B1">
            <v>31</v>
          </cell>
        </row>
      </sheetData>
      <sheetData sheetId="1689" refreshError="1"/>
      <sheetData sheetId="1690" refreshError="1"/>
      <sheetData sheetId="1691">
        <row r="1">
          <cell r="B1">
            <v>31</v>
          </cell>
        </row>
      </sheetData>
      <sheetData sheetId="1692">
        <row r="1">
          <cell r="B1">
            <v>31</v>
          </cell>
        </row>
      </sheetData>
      <sheetData sheetId="1693" refreshError="1"/>
      <sheetData sheetId="1694" refreshError="1"/>
      <sheetData sheetId="1695">
        <row r="1">
          <cell r="B1">
            <v>31</v>
          </cell>
        </row>
      </sheetData>
      <sheetData sheetId="1696" refreshError="1"/>
      <sheetData sheetId="1697" refreshError="1"/>
      <sheetData sheetId="1698"/>
      <sheetData sheetId="1699">
        <row r="1">
          <cell r="B1">
            <v>31</v>
          </cell>
        </row>
      </sheetData>
      <sheetData sheetId="1700" refreshError="1"/>
      <sheetData sheetId="1701">
        <row r="1">
          <cell r="B1">
            <v>31</v>
          </cell>
        </row>
      </sheetData>
      <sheetData sheetId="1702" refreshError="1"/>
      <sheetData sheetId="1703" refreshError="1"/>
      <sheetData sheetId="1704" refreshError="1"/>
      <sheetData sheetId="1705" refreshError="1"/>
      <sheetData sheetId="1706"/>
      <sheetData sheetId="1707"/>
      <sheetData sheetId="1708"/>
      <sheetData sheetId="1709" refreshError="1"/>
      <sheetData sheetId="1710"/>
      <sheetData sheetId="1711" refreshError="1"/>
      <sheetData sheetId="1712" refreshError="1"/>
      <sheetData sheetId="1713"/>
      <sheetData sheetId="1714"/>
      <sheetData sheetId="1715"/>
      <sheetData sheetId="1716">
        <row r="1">
          <cell r="A1" t="str">
            <v>HW</v>
          </cell>
        </row>
      </sheetData>
      <sheetData sheetId="1717">
        <row r="11">
          <cell r="S11">
            <v>40</v>
          </cell>
        </row>
      </sheetData>
      <sheetData sheetId="1718">
        <row r="2">
          <cell r="B2" t="str">
            <v>TELEGATE LTD.</v>
          </cell>
        </row>
      </sheetData>
      <sheetData sheetId="1719">
        <row r="15">
          <cell r="AW15">
            <v>447000</v>
          </cell>
        </row>
      </sheetData>
      <sheetData sheetId="1720"/>
      <sheetData sheetId="1721">
        <row r="12">
          <cell r="E12">
            <v>1434550</v>
          </cell>
        </row>
      </sheetData>
      <sheetData sheetId="1722"/>
      <sheetData sheetId="1723"/>
      <sheetData sheetId="1724"/>
      <sheetData sheetId="1725"/>
      <sheetData sheetId="1726"/>
      <sheetData sheetId="1727"/>
      <sheetData sheetId="1728">
        <row r="2">
          <cell r="L2">
            <v>7</v>
          </cell>
        </row>
      </sheetData>
      <sheetData sheetId="1729"/>
      <sheetData sheetId="1730"/>
      <sheetData sheetId="1731"/>
      <sheetData sheetId="1732" refreshError="1"/>
      <sheetData sheetId="1733"/>
      <sheetData sheetId="1734"/>
      <sheetData sheetId="1735"/>
      <sheetData sheetId="1736"/>
      <sheetData sheetId="1737"/>
      <sheetData sheetId="1738"/>
      <sheetData sheetId="1739">
        <row r="3">
          <cell r="A3" t="str">
            <v>INVESTMENT BUDGET FOR PERIOD 1-4/01 (K$)</v>
          </cell>
        </row>
      </sheetData>
      <sheetData sheetId="1740"/>
      <sheetData sheetId="1741"/>
      <sheetData sheetId="1742">
        <row r="4">
          <cell r="AK4">
            <v>6</v>
          </cell>
        </row>
      </sheetData>
      <sheetData sheetId="1743"/>
      <sheetData sheetId="1744"/>
      <sheetData sheetId="1745"/>
      <sheetData sheetId="1746"/>
      <sheetData sheetId="1747"/>
      <sheetData sheetId="1748"/>
      <sheetData sheetId="1749"/>
      <sheetData sheetId="1750"/>
      <sheetData sheetId="1751"/>
      <sheetData sheetId="1752"/>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sheetData sheetId="1767" refreshError="1"/>
      <sheetData sheetId="1768"/>
      <sheetData sheetId="1769" refreshError="1"/>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refreshError="1"/>
      <sheetData sheetId="1783"/>
      <sheetData sheetId="1784"/>
      <sheetData sheetId="1785" refreshError="1"/>
      <sheetData sheetId="1786">
        <row r="2">
          <cell r="A2" t="str">
            <v>טלגייט בע"מ</v>
          </cell>
        </row>
      </sheetData>
      <sheetData sheetId="1787"/>
      <sheetData sheetId="1788"/>
      <sheetData sheetId="1789">
        <row r="3">
          <cell r="I3" t="str">
            <v>ביאור הצמדה</v>
          </cell>
        </row>
      </sheetData>
      <sheetData sheetId="1790"/>
      <sheetData sheetId="1791"/>
      <sheetData sheetId="1792"/>
      <sheetData sheetId="1793"/>
      <sheetData sheetId="1794"/>
      <sheetData sheetId="1795">
        <row r="11">
          <cell r="L11">
            <v>326912</v>
          </cell>
        </row>
      </sheetData>
      <sheetData sheetId="1796"/>
      <sheetData sheetId="1797"/>
      <sheetData sheetId="1798"/>
      <sheetData sheetId="1799"/>
      <sheetData sheetId="1800"/>
      <sheetData sheetId="1801"/>
      <sheetData sheetId="1802" refreshError="1"/>
      <sheetData sheetId="1803" refreshError="1"/>
      <sheetData sheetId="1804" refreshError="1"/>
      <sheetData sheetId="1805"/>
      <sheetData sheetId="1806"/>
      <sheetData sheetId="1807"/>
      <sheetData sheetId="1808"/>
      <sheetData sheetId="1809"/>
      <sheetData sheetId="1810">
        <row r="1">
          <cell r="B1" t="str">
            <v>גרדיאן און בורד בע"מ</v>
          </cell>
        </row>
      </sheetData>
      <sheetData sheetId="1811" refreshError="1"/>
      <sheetData sheetId="1812" refreshError="1"/>
      <sheetData sheetId="1813" refreshError="1"/>
      <sheetData sheetId="1814">
        <row r="4">
          <cell r="L4">
            <v>1.6998</v>
          </cell>
        </row>
      </sheetData>
      <sheetData sheetId="1815"/>
      <sheetData sheetId="1816" refreshError="1"/>
      <sheetData sheetId="1817" refreshError="1"/>
      <sheetData sheetId="1818" refreshError="1"/>
      <sheetData sheetId="1819" refreshError="1"/>
      <sheetData sheetId="1820" refreshError="1"/>
      <sheetData sheetId="1821" refreshError="1"/>
      <sheetData sheetId="1822" refreshError="1"/>
      <sheetData sheetId="1823"/>
      <sheetData sheetId="1824"/>
      <sheetData sheetId="1825"/>
      <sheetData sheetId="1826"/>
      <sheetData sheetId="1827">
        <row r="2">
          <cell r="B2" t="str">
            <v>U S DOLLARS</v>
          </cell>
        </row>
      </sheetData>
      <sheetData sheetId="1828" refreshError="1"/>
      <sheetData sheetId="1829" refreshError="1"/>
      <sheetData sheetId="1830">
        <row r="12">
          <cell r="A12">
            <v>100000</v>
          </cell>
        </row>
      </sheetData>
      <sheetData sheetId="1831"/>
      <sheetData sheetId="1832">
        <row r="5">
          <cell r="C5">
            <v>3.65</v>
          </cell>
        </row>
      </sheetData>
      <sheetData sheetId="1833" refreshError="1"/>
      <sheetData sheetId="1834" refreshError="1"/>
      <sheetData sheetId="1835" refreshError="1"/>
      <sheetData sheetId="1836" refreshError="1"/>
      <sheetData sheetId="1837"/>
      <sheetData sheetId="1838" refreshError="1"/>
      <sheetData sheetId="1839" refreshError="1"/>
      <sheetData sheetId="1840"/>
      <sheetData sheetId="1841"/>
      <sheetData sheetId="1842">
        <row r="211">
          <cell r="J211" t="str">
            <v>Europe</v>
          </cell>
        </row>
      </sheetData>
      <sheetData sheetId="1843">
        <row r="3">
          <cell r="B3" t="str">
            <v>CellEra Inc.</v>
          </cell>
        </row>
      </sheetData>
      <sheetData sheetId="1844" refreshError="1"/>
      <sheetData sheetId="1845"/>
      <sheetData sheetId="1846"/>
      <sheetData sheetId="1847"/>
      <sheetData sheetId="1848"/>
      <sheetData sheetId="1849"/>
      <sheetData sheetId="1850" refreshError="1"/>
      <sheetData sheetId="1851" refreshError="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sheetData sheetId="1865"/>
      <sheetData sheetId="1866"/>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row r="12">
          <cell r="H12">
            <v>1.1548175153520366</v>
          </cell>
        </row>
      </sheetData>
      <sheetData sheetId="1907" refreshError="1"/>
      <sheetData sheetId="1908" refreshError="1"/>
      <sheetData sheetId="1909" refreshError="1"/>
      <sheetData sheetId="1910"/>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sheetData sheetId="1927"/>
      <sheetData sheetId="1928"/>
      <sheetData sheetId="1929"/>
      <sheetData sheetId="1930"/>
      <sheetData sheetId="1931" refreshError="1"/>
      <sheetData sheetId="1932"/>
      <sheetData sheetId="1933"/>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sheetData sheetId="1982"/>
      <sheetData sheetId="1983" refreshError="1"/>
      <sheetData sheetId="1984"/>
      <sheetData sheetId="1985"/>
      <sheetData sheetId="1986"/>
      <sheetData sheetId="1987"/>
      <sheetData sheetId="1988" refreshError="1"/>
      <sheetData sheetId="1989"/>
      <sheetData sheetId="1990" refreshError="1"/>
      <sheetData sheetId="1991"/>
      <sheetData sheetId="1992"/>
      <sheetData sheetId="1993" refreshError="1"/>
      <sheetData sheetId="1994"/>
      <sheetData sheetId="1995"/>
      <sheetData sheetId="1996"/>
      <sheetData sheetId="1997"/>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ow r="1">
          <cell r="A1" t="str">
            <v>חשבון</v>
          </cell>
        </row>
      </sheetData>
      <sheetData sheetId="2018"/>
      <sheetData sheetId="2019">
        <row r="1">
          <cell r="F1" t="str">
            <v>מספר רכב</v>
          </cell>
        </row>
      </sheetData>
      <sheetData sheetId="2020">
        <row r="1">
          <cell r="A1" t="str">
            <v>חשבון</v>
          </cell>
        </row>
      </sheetData>
      <sheetData sheetId="2021"/>
      <sheetData sheetId="2022"/>
      <sheetData sheetId="2023"/>
      <sheetData sheetId="2024"/>
      <sheetData sheetId="2025"/>
      <sheetData sheetId="2026" refreshError="1"/>
      <sheetData sheetId="2027"/>
      <sheetData sheetId="2028"/>
      <sheetData sheetId="2029"/>
      <sheetData sheetId="2030"/>
      <sheetData sheetId="2031"/>
      <sheetData sheetId="2032" refreshError="1"/>
      <sheetData sheetId="2033"/>
      <sheetData sheetId="2034"/>
      <sheetData sheetId="2035"/>
      <sheetData sheetId="2036">
        <row r="18">
          <cell r="E18">
            <v>0.05</v>
          </cell>
        </row>
      </sheetData>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sheetData sheetId="2056"/>
      <sheetData sheetId="2057"/>
      <sheetData sheetId="2058"/>
      <sheetData sheetId="2059" refreshError="1"/>
      <sheetData sheetId="2060" refreshError="1"/>
      <sheetData sheetId="2061" refreshError="1"/>
      <sheetData sheetId="2062"/>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ow r="4">
          <cell r="B4" t="str">
            <v>טלגייט בע"מ</v>
          </cell>
        </row>
      </sheetData>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sheetData sheetId="2087" refreshError="1"/>
      <sheetData sheetId="2088" refreshError="1"/>
      <sheetData sheetId="2089" refreshError="1"/>
      <sheetData sheetId="2090" refreshError="1"/>
      <sheetData sheetId="2091" refreshError="1"/>
      <sheetData sheetId="2092"/>
      <sheetData sheetId="2093" refreshError="1"/>
      <sheetData sheetId="2094" refreshError="1"/>
      <sheetData sheetId="2095"/>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sheetData sheetId="2114"/>
      <sheetData sheetId="2115"/>
      <sheetData sheetId="2116"/>
      <sheetData sheetId="2117"/>
      <sheetData sheetId="2118"/>
      <sheetData sheetId="2119"/>
      <sheetData sheetId="2120" refreshError="1"/>
      <sheetData sheetId="2121"/>
      <sheetData sheetId="2122" refreshError="1"/>
      <sheetData sheetId="2123"/>
      <sheetData sheetId="2124"/>
      <sheetData sheetId="2125"/>
      <sheetData sheetId="2126" refreshError="1"/>
      <sheetData sheetId="2127"/>
      <sheetData sheetId="2128"/>
      <sheetData sheetId="2129"/>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sheetData sheetId="2140" refreshError="1"/>
      <sheetData sheetId="2141">
        <row r="2">
          <cell r="B2" t="str">
            <v>TELEGATE LTD.</v>
          </cell>
        </row>
      </sheetData>
      <sheetData sheetId="2142">
        <row r="7">
          <cell r="D7">
            <v>4.4160000000000004</v>
          </cell>
        </row>
      </sheetData>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refreshError="1"/>
      <sheetData sheetId="2158" refreshError="1"/>
      <sheetData sheetId="2159"/>
      <sheetData sheetId="2160"/>
      <sheetData sheetId="2161">
        <row r="5">
          <cell r="C5">
            <v>8459</v>
          </cell>
        </row>
      </sheetData>
      <sheetData sheetId="2162">
        <row r="5">
          <cell r="C5">
            <v>112</v>
          </cell>
        </row>
      </sheetData>
      <sheetData sheetId="2163" refreshError="1"/>
      <sheetData sheetId="2164" refreshError="1"/>
      <sheetData sheetId="2165" refreshError="1"/>
      <sheetData sheetId="2166" refreshError="1"/>
      <sheetData sheetId="2167">
        <row r="11">
          <cell r="L11">
            <v>326912</v>
          </cell>
        </row>
      </sheetData>
      <sheetData sheetId="2168"/>
      <sheetData sheetId="2169">
        <row r="8">
          <cell r="F8">
            <v>1248857</v>
          </cell>
        </row>
      </sheetData>
      <sheetData sheetId="2170">
        <row r="11">
          <cell r="L11">
            <v>326912</v>
          </cell>
        </row>
      </sheetData>
      <sheetData sheetId="2171"/>
      <sheetData sheetId="2172"/>
      <sheetData sheetId="2173">
        <row r="8">
          <cell r="F8">
            <v>1248857</v>
          </cell>
        </row>
      </sheetData>
      <sheetData sheetId="2174">
        <row r="8">
          <cell r="F8">
            <v>1248857</v>
          </cell>
        </row>
      </sheetData>
      <sheetData sheetId="2175" refreshError="1"/>
      <sheetData sheetId="2176" refreshError="1"/>
      <sheetData sheetId="2177" refreshError="1"/>
      <sheetData sheetId="2178" refreshError="1"/>
      <sheetData sheetId="2179" refreshError="1"/>
      <sheetData sheetId="2180" refreshError="1"/>
      <sheetData sheetId="2181" refreshError="1"/>
      <sheetData sheetId="2182"/>
      <sheetData sheetId="2183" refreshError="1"/>
      <sheetData sheetId="2184" refreshError="1"/>
      <sheetData sheetId="2185">
        <row r="8">
          <cell r="F8">
            <v>1248857</v>
          </cell>
        </row>
      </sheetData>
      <sheetData sheetId="2186">
        <row r="11">
          <cell r="L11">
            <v>326912</v>
          </cell>
        </row>
      </sheetData>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row r="11">
          <cell r="L11">
            <v>326912</v>
          </cell>
        </row>
      </sheetData>
      <sheetData sheetId="2227"/>
      <sheetData sheetId="2228"/>
      <sheetData sheetId="2229">
        <row r="6">
          <cell r="R6">
            <v>314.9043017672376</v>
          </cell>
        </row>
      </sheetData>
      <sheetData sheetId="2230">
        <row r="6">
          <cell r="C6" t="str">
            <v>G&amp;A</v>
          </cell>
        </row>
      </sheetData>
      <sheetData sheetId="2231" refreshError="1"/>
      <sheetData sheetId="2232">
        <row r="4">
          <cell r="E4" t="str">
            <v>R&amp;D</v>
          </cell>
        </row>
      </sheetData>
      <sheetData sheetId="2233"/>
      <sheetData sheetId="2234" refreshError="1"/>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refreshError="1"/>
      <sheetData sheetId="2272">
        <row r="2">
          <cell r="B2">
            <v>3.536</v>
          </cell>
        </row>
      </sheetData>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sheetData sheetId="2285" refreshError="1"/>
      <sheetData sheetId="2286" refreshError="1"/>
      <sheetData sheetId="2287"/>
      <sheetData sheetId="2288" refreshError="1"/>
      <sheetData sheetId="2289"/>
      <sheetData sheetId="2290"/>
      <sheetData sheetId="2291">
        <row r="12">
          <cell r="C12">
            <v>27</v>
          </cell>
        </row>
      </sheetData>
      <sheetData sheetId="2292"/>
      <sheetData sheetId="2293"/>
      <sheetData sheetId="2294"/>
      <sheetData sheetId="2295"/>
      <sheetData sheetId="2296"/>
      <sheetData sheetId="2297"/>
      <sheetData sheetId="2298"/>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sheetData sheetId="2308"/>
      <sheetData sheetId="2309"/>
      <sheetData sheetId="2310"/>
      <sheetData sheetId="2311"/>
      <sheetData sheetId="2312" refreshError="1"/>
      <sheetData sheetId="2313" refreshError="1"/>
      <sheetData sheetId="2314" refreshError="1"/>
      <sheetData sheetId="2315" refreshError="1"/>
      <sheetData sheetId="2316" refreshError="1"/>
      <sheetData sheetId="2317" refreshError="1"/>
      <sheetData sheetId="2318"/>
      <sheetData sheetId="2319"/>
      <sheetData sheetId="2320">
        <row r="3">
          <cell r="I3" t="str">
            <v>Isted            PK Mr</v>
          </cell>
        </row>
      </sheetData>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refreshError="1"/>
      <sheetData sheetId="2362"/>
      <sheetData sheetId="2363"/>
      <sheetData sheetId="2364"/>
      <sheetData sheetId="2365"/>
      <sheetData sheetId="2366"/>
      <sheetData sheetId="2367"/>
      <sheetData sheetId="2368"/>
      <sheetData sheetId="2369"/>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sheetData sheetId="2434" refreshError="1"/>
      <sheetData sheetId="2435" refreshError="1"/>
      <sheetData sheetId="2436" refreshError="1"/>
      <sheetData sheetId="2437"/>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ow r="1">
          <cell r="F1" t="str">
            <v>Preliminary</v>
          </cell>
        </row>
      </sheetData>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sheetData sheetId="2544"/>
      <sheetData sheetId="2545"/>
      <sheetData sheetId="2546"/>
      <sheetData sheetId="2547"/>
      <sheetData sheetId="2548"/>
      <sheetData sheetId="2549"/>
      <sheetData sheetId="2550"/>
      <sheetData sheetId="2551"/>
      <sheetData sheetId="2552"/>
      <sheetData sheetId="2553" refreshError="1"/>
      <sheetData sheetId="2554">
        <row r="1">
          <cell r="B1" t="str">
            <v>שופרסל בע"מ</v>
          </cell>
        </row>
      </sheetData>
      <sheetData sheetId="2555"/>
      <sheetData sheetId="2556"/>
      <sheetData sheetId="2557"/>
      <sheetData sheetId="2558"/>
      <sheetData sheetId="2559">
        <row r="4">
          <cell r="B4" t="str">
            <v>טלגייט בע"מ</v>
          </cell>
        </row>
      </sheetData>
      <sheetData sheetId="2560"/>
      <sheetData sheetId="2561"/>
      <sheetData sheetId="2562"/>
      <sheetData sheetId="2563"/>
      <sheetData sheetId="2564"/>
      <sheetData sheetId="2565"/>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ow r="1">
          <cell r="D1" t="str">
            <v>תוכנית אופציות טריוונט בע"מ</v>
          </cell>
        </row>
      </sheetData>
      <sheetData sheetId="2673" refreshError="1"/>
      <sheetData sheetId="2674" refreshError="1"/>
      <sheetData sheetId="2675" refreshError="1"/>
      <sheetData sheetId="2676">
        <row r="46">
          <cell r="B46" t="str">
            <v>טלגייט בע"מ</v>
          </cell>
        </row>
      </sheetData>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sheetData sheetId="2752">
        <row r="49">
          <cell r="C49">
            <v>1091491.1100000001</v>
          </cell>
        </row>
      </sheetData>
      <sheetData sheetId="2753">
        <row r="1">
          <cell r="B1" t="str">
            <v xml:space="preserve">Issued </v>
          </cell>
        </row>
      </sheetData>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sheetData sheetId="2883"/>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ow r="3">
          <cell r="A3" t="str">
            <v>מס' חשבון</v>
          </cell>
        </row>
      </sheetData>
      <sheetData sheetId="2911"/>
      <sheetData sheetId="2912"/>
      <sheetData sheetId="2913"/>
      <sheetData sheetId="2914" refreshError="1"/>
      <sheetData sheetId="2915"/>
      <sheetData sheetId="2916"/>
      <sheetData sheetId="2917" refreshError="1"/>
      <sheetData sheetId="2918"/>
      <sheetData sheetId="2919" refreshError="1"/>
      <sheetData sheetId="2920" refreshError="1"/>
      <sheetData sheetId="2921" refreshError="1"/>
      <sheetData sheetId="2922"/>
      <sheetData sheetId="2923" refreshError="1"/>
      <sheetData sheetId="2924" refreshError="1"/>
      <sheetData sheetId="2925" refreshError="1"/>
      <sheetData sheetId="2926" refreshError="1"/>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refreshError="1"/>
      <sheetData sheetId="2941" refreshError="1"/>
      <sheetData sheetId="2942" refreshError="1"/>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refreshError="1"/>
      <sheetData sheetId="2957"/>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sheetData sheetId="3000"/>
      <sheetData sheetId="3001">
        <row r="31">
          <cell r="C31">
            <v>1.0518104675064568</v>
          </cell>
        </row>
      </sheetData>
      <sheetData sheetId="3002"/>
      <sheetData sheetId="3003"/>
      <sheetData sheetId="3004"/>
      <sheetData sheetId="3005">
        <row r="1">
          <cell r="N1" t="str">
            <v>TTI Team Telecom International Ltd.</v>
          </cell>
        </row>
      </sheetData>
      <sheetData sheetId="3006"/>
      <sheetData sheetId="3007"/>
      <sheetData sheetId="3008"/>
      <sheetData sheetId="3009"/>
      <sheetData sheetId="3010">
        <row r="1">
          <cell r="N1" t="str">
            <v>TTI Team Telecom International Ltd.</v>
          </cell>
        </row>
      </sheetData>
      <sheetData sheetId="3011"/>
      <sheetData sheetId="3012"/>
      <sheetData sheetId="3013"/>
      <sheetData sheetId="3014"/>
      <sheetData sheetId="3015"/>
      <sheetData sheetId="3016"/>
      <sheetData sheetId="3017"/>
      <sheetData sheetId="3018"/>
      <sheetData sheetId="3019"/>
      <sheetData sheetId="3020"/>
      <sheetData sheetId="3021">
        <row r="8">
          <cell r="G8">
            <v>3.6669999999999998</v>
          </cell>
        </row>
      </sheetData>
      <sheetData sheetId="3022"/>
      <sheetData sheetId="3023">
        <row r="4">
          <cell r="B4" t="str">
            <v>טלגייט בע"מ</v>
          </cell>
        </row>
      </sheetData>
      <sheetData sheetId="3024"/>
      <sheetData sheetId="3025"/>
      <sheetData sheetId="3026" refreshError="1"/>
      <sheetData sheetId="3027"/>
      <sheetData sheetId="3028"/>
      <sheetData sheetId="3029">
        <row r="2">
          <cell r="B2" t="str">
            <v>TELEGATE LTD.</v>
          </cell>
        </row>
      </sheetData>
      <sheetData sheetId="3030">
        <row r="2">
          <cell r="B2" t="str">
            <v>TELEGATE LTD.</v>
          </cell>
        </row>
      </sheetData>
      <sheetData sheetId="3031"/>
      <sheetData sheetId="3032">
        <row r="2">
          <cell r="B2" t="str">
            <v>TELEGATE LTD.</v>
          </cell>
        </row>
      </sheetData>
      <sheetData sheetId="3033">
        <row r="2">
          <cell r="B2" t="str">
            <v>TELEGATE LTD.</v>
          </cell>
        </row>
      </sheetData>
      <sheetData sheetId="3034"/>
      <sheetData sheetId="3035" refreshError="1"/>
      <sheetData sheetId="3036"/>
      <sheetData sheetId="3037"/>
      <sheetData sheetId="3038">
        <row r="8">
          <cell r="A8" t="str">
            <v>מזומנים ושווי מזומנים</v>
          </cell>
        </row>
      </sheetData>
      <sheetData sheetId="3039"/>
      <sheetData sheetId="3040"/>
      <sheetData sheetId="3041"/>
      <sheetData sheetId="3042"/>
      <sheetData sheetId="3043" refreshError="1"/>
      <sheetData sheetId="3044"/>
      <sheetData sheetId="3045" refreshError="1"/>
      <sheetData sheetId="3046" refreshError="1"/>
      <sheetData sheetId="3047"/>
      <sheetData sheetId="3048" refreshError="1"/>
      <sheetData sheetId="3049" refreshError="1"/>
      <sheetData sheetId="3050"/>
      <sheetData sheetId="3051"/>
      <sheetData sheetId="3052"/>
      <sheetData sheetId="3053" refreshError="1"/>
      <sheetData sheetId="3054">
        <row r="2">
          <cell r="A2" t="str">
            <v>Englewood CliffsS03100809111000</v>
          </cell>
        </row>
      </sheetData>
      <sheetData sheetId="3055" refreshError="1"/>
      <sheetData sheetId="3056" refreshError="1"/>
      <sheetData sheetId="3057"/>
      <sheetData sheetId="3058"/>
      <sheetData sheetId="3059"/>
      <sheetData sheetId="3060" refreshError="1"/>
      <sheetData sheetId="3061" refreshError="1"/>
      <sheetData sheetId="3062"/>
      <sheetData sheetId="3063"/>
      <sheetData sheetId="3064"/>
      <sheetData sheetId="3065" refreshError="1"/>
      <sheetData sheetId="3066"/>
      <sheetData sheetId="3067" refreshError="1"/>
      <sheetData sheetId="3068"/>
      <sheetData sheetId="3069" refreshError="1"/>
      <sheetData sheetId="3070"/>
      <sheetData sheetId="3071" refreshError="1"/>
      <sheetData sheetId="3072" refreshError="1"/>
      <sheetData sheetId="3073" refreshError="1"/>
      <sheetData sheetId="3074" refreshError="1"/>
      <sheetData sheetId="3075"/>
      <sheetData sheetId="3076" refreshError="1"/>
      <sheetData sheetId="3077" refreshError="1"/>
      <sheetData sheetId="3078"/>
      <sheetData sheetId="3079"/>
      <sheetData sheetId="3080" refreshError="1"/>
      <sheetData sheetId="3081" refreshError="1"/>
      <sheetData sheetId="3082"/>
      <sheetData sheetId="3083"/>
      <sheetData sheetId="3084" refreshError="1"/>
      <sheetData sheetId="3085"/>
      <sheetData sheetId="3086" refreshError="1"/>
      <sheetData sheetId="3087"/>
      <sheetData sheetId="3088"/>
      <sheetData sheetId="3089"/>
      <sheetData sheetId="3090"/>
      <sheetData sheetId="3091"/>
      <sheetData sheetId="3092"/>
      <sheetData sheetId="3093"/>
      <sheetData sheetId="3094"/>
      <sheetData sheetId="3095"/>
      <sheetData sheetId="3096"/>
      <sheetData sheetId="3097"/>
      <sheetData sheetId="3098" refreshError="1"/>
      <sheetData sheetId="3099"/>
      <sheetData sheetId="3100"/>
      <sheetData sheetId="3101"/>
      <sheetData sheetId="3102"/>
      <sheetData sheetId="3103"/>
      <sheetData sheetId="3104">
        <row r="71">
          <cell r="C71">
            <v>1</v>
          </cell>
        </row>
      </sheetData>
      <sheetData sheetId="3105"/>
      <sheetData sheetId="3106"/>
      <sheetData sheetId="3107"/>
      <sheetData sheetId="3108"/>
      <sheetData sheetId="3109"/>
      <sheetData sheetId="3110"/>
      <sheetData sheetId="3111" refreshError="1"/>
      <sheetData sheetId="3112" refreshError="1"/>
      <sheetData sheetId="3113" refreshError="1"/>
      <sheetData sheetId="3114" refreshError="1"/>
      <sheetData sheetId="3115" refreshError="1"/>
      <sheetData sheetId="3116" refreshError="1"/>
      <sheetData sheetId="3117" refreshError="1"/>
      <sheetData sheetId="3118"/>
      <sheetData sheetId="3119" refreshError="1"/>
      <sheetData sheetId="3120" refreshError="1"/>
      <sheetData sheetId="3121" refreshError="1"/>
      <sheetData sheetId="3122"/>
      <sheetData sheetId="3123" refreshError="1"/>
      <sheetData sheetId="3124" refreshError="1"/>
      <sheetData sheetId="3125" refreshError="1"/>
      <sheetData sheetId="3126" refreshError="1"/>
      <sheetData sheetId="3127"/>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ow r="1">
          <cell r="C1" t="str">
            <v>סעיף;</v>
          </cell>
        </row>
      </sheetData>
      <sheetData sheetId="3146" refreshError="1"/>
      <sheetData sheetId="3147" refreshError="1"/>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refreshError="1"/>
      <sheetData sheetId="3171" refreshError="1"/>
      <sheetData sheetId="3172" refreshError="1"/>
      <sheetData sheetId="3173" refreshError="1"/>
      <sheetData sheetId="3174" refreshError="1"/>
      <sheetData sheetId="3175" refreshError="1"/>
      <sheetData sheetId="3176">
        <row r="11">
          <cell r="H11">
            <v>112</v>
          </cell>
        </row>
      </sheetData>
      <sheetData sheetId="3177">
        <row r="1">
          <cell r="N1" t="str">
            <v>TTI Team Telecom International Ltd.</v>
          </cell>
        </row>
      </sheetData>
      <sheetData sheetId="3178">
        <row r="1">
          <cell r="N1" t="str">
            <v>TTI Team Telecom International Ltd.</v>
          </cell>
        </row>
      </sheetData>
      <sheetData sheetId="3179">
        <row r="1">
          <cell r="N1" t="str">
            <v>TTI Team Telecom International Ltd.</v>
          </cell>
        </row>
      </sheetData>
      <sheetData sheetId="3180"/>
      <sheetData sheetId="3181"/>
      <sheetData sheetId="3182"/>
      <sheetData sheetId="3183"/>
      <sheetData sheetId="3184"/>
      <sheetData sheetId="3185"/>
      <sheetData sheetId="3186"/>
      <sheetData sheetId="3187"/>
      <sheetData sheetId="3188"/>
      <sheetData sheetId="3189" refreshError="1"/>
      <sheetData sheetId="3190"/>
      <sheetData sheetId="3191"/>
      <sheetData sheetId="3192" refreshError="1"/>
      <sheetData sheetId="3193" refreshError="1"/>
      <sheetData sheetId="3194">
        <row r="1">
          <cell r="D1" t="str">
            <v xml:space="preserve">סעיף ראשי </v>
          </cell>
        </row>
      </sheetData>
      <sheetData sheetId="3195" refreshError="1"/>
      <sheetData sheetId="3196" refreshError="1"/>
      <sheetData sheetId="3197" refreshError="1"/>
      <sheetData sheetId="3198" refreshError="1"/>
      <sheetData sheetId="3199">
        <row r="5">
          <cell r="C5">
            <v>112</v>
          </cell>
        </row>
      </sheetData>
      <sheetData sheetId="3200" refreshError="1"/>
      <sheetData sheetId="3201">
        <row r="4">
          <cell r="D4">
            <v>0</v>
          </cell>
        </row>
      </sheetData>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refreshError="1"/>
      <sheetData sheetId="3251" refreshError="1"/>
      <sheetData sheetId="3252" refreshError="1"/>
      <sheetData sheetId="3253" refreshError="1"/>
      <sheetData sheetId="3254" refreshError="1"/>
      <sheetData sheetId="3255"/>
      <sheetData sheetId="3256"/>
      <sheetData sheetId="3257"/>
      <sheetData sheetId="3258"/>
      <sheetData sheetId="3259"/>
      <sheetData sheetId="3260"/>
      <sheetData sheetId="3261" refreshError="1"/>
      <sheetData sheetId="3262"/>
      <sheetData sheetId="3263"/>
      <sheetData sheetId="3264"/>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sheetData sheetId="3275">
        <row r="60">
          <cell r="F60">
            <v>-101010.58</v>
          </cell>
        </row>
      </sheetData>
      <sheetData sheetId="3276">
        <row r="4">
          <cell r="H4">
            <v>1600.61</v>
          </cell>
        </row>
      </sheetData>
      <sheetData sheetId="3277"/>
      <sheetData sheetId="3278">
        <row r="41">
          <cell r="L41">
            <v>-4351368.3654569183</v>
          </cell>
        </row>
      </sheetData>
      <sheetData sheetId="3279"/>
      <sheetData sheetId="3280"/>
      <sheetData sheetId="3281">
        <row r="6">
          <cell r="K6">
            <v>12527710.359999999</v>
          </cell>
        </row>
      </sheetData>
      <sheetData sheetId="3282"/>
      <sheetData sheetId="3283"/>
      <sheetData sheetId="3284"/>
      <sheetData sheetId="3285"/>
      <sheetData sheetId="3286"/>
      <sheetData sheetId="3287"/>
      <sheetData sheetId="3288">
        <row r="34">
          <cell r="U34">
            <v>391957.91520092264</v>
          </cell>
        </row>
      </sheetData>
      <sheetData sheetId="3289">
        <row r="29">
          <cell r="B29">
            <v>518410</v>
          </cell>
        </row>
      </sheetData>
      <sheetData sheetId="3290">
        <row r="31">
          <cell r="D31">
            <v>12450</v>
          </cell>
        </row>
      </sheetData>
      <sheetData sheetId="3291">
        <row r="36">
          <cell r="D36">
            <v>5332.5</v>
          </cell>
        </row>
      </sheetData>
      <sheetData sheetId="3292">
        <row r="17">
          <cell r="F17">
            <v>8596.85</v>
          </cell>
        </row>
      </sheetData>
      <sheetData sheetId="3293">
        <row r="30">
          <cell r="M30">
            <v>1.3466797764183425</v>
          </cell>
        </row>
      </sheetData>
      <sheetData sheetId="3294">
        <row r="33">
          <cell r="U33">
            <v>927698.20801707648</v>
          </cell>
        </row>
      </sheetData>
      <sheetData sheetId="3295"/>
      <sheetData sheetId="3296"/>
      <sheetData sheetId="3297"/>
      <sheetData sheetId="3298">
        <row r="21">
          <cell r="F21">
            <v>39.428970292044305</v>
          </cell>
        </row>
      </sheetData>
      <sheetData sheetId="3299">
        <row r="11">
          <cell r="E11">
            <v>1095829</v>
          </cell>
        </row>
      </sheetData>
      <sheetData sheetId="3300"/>
      <sheetData sheetId="330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sheetData sheetId="3312"/>
      <sheetData sheetId="3313" refreshError="1"/>
      <sheetData sheetId="3314"/>
      <sheetData sheetId="3315"/>
      <sheetData sheetId="3316" refreshError="1"/>
      <sheetData sheetId="3317" refreshError="1"/>
      <sheetData sheetId="3318" refreshError="1"/>
      <sheetData sheetId="3319" refreshError="1"/>
      <sheetData sheetId="3320" refreshError="1"/>
      <sheetData sheetId="3321"/>
      <sheetData sheetId="3322">
        <row r="1">
          <cell r="A1" t="str">
            <v>חשבון</v>
          </cell>
        </row>
      </sheetData>
      <sheetData sheetId="3323" refreshError="1"/>
      <sheetData sheetId="3324"/>
      <sheetData sheetId="3325" refreshError="1"/>
      <sheetData sheetId="3326" refreshError="1"/>
      <sheetData sheetId="3327" refreshError="1"/>
      <sheetData sheetId="3328"/>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sheetData sheetId="3378"/>
      <sheetData sheetId="3379"/>
      <sheetData sheetId="3380"/>
      <sheetData sheetId="3381"/>
      <sheetData sheetId="3382"/>
      <sheetData sheetId="3383"/>
      <sheetData sheetId="3384"/>
      <sheetData sheetId="3385" refreshError="1"/>
      <sheetData sheetId="3386"/>
      <sheetData sheetId="3387"/>
      <sheetData sheetId="3388" refreshError="1"/>
      <sheetData sheetId="3389" refreshError="1"/>
      <sheetData sheetId="3390" refreshError="1"/>
      <sheetData sheetId="3391"/>
      <sheetData sheetId="3392"/>
      <sheetData sheetId="3393" refreshError="1"/>
      <sheetData sheetId="3394" refreshError="1"/>
      <sheetData sheetId="3395" refreshError="1"/>
      <sheetData sheetId="3396" refreshError="1"/>
      <sheetData sheetId="3397" refreshError="1"/>
      <sheetData sheetId="3398"/>
      <sheetData sheetId="3399" refreshError="1"/>
      <sheetData sheetId="3400" refreshError="1"/>
      <sheetData sheetId="3401"/>
      <sheetData sheetId="3402">
        <row r="68">
          <cell r="Q68">
            <v>20065537.027042057</v>
          </cell>
        </row>
      </sheetData>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row r="10">
          <cell r="Q10">
            <v>156.5</v>
          </cell>
        </row>
      </sheetData>
      <sheetData sheetId="3419">
        <row r="10">
          <cell r="Q10">
            <v>156.5</v>
          </cell>
        </row>
      </sheetData>
      <sheetData sheetId="3420" refreshError="1"/>
      <sheetData sheetId="3421"/>
      <sheetData sheetId="3422"/>
      <sheetData sheetId="3423"/>
      <sheetData sheetId="3424" refreshError="1"/>
      <sheetData sheetId="3425"/>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ow r="17">
          <cell r="B17">
            <v>34669</v>
          </cell>
        </row>
      </sheetData>
      <sheetData sheetId="3450"/>
      <sheetData sheetId="3451" refreshError="1"/>
      <sheetData sheetId="3452"/>
      <sheetData sheetId="3453"/>
      <sheetData sheetId="3454"/>
      <sheetData sheetId="3455"/>
      <sheetData sheetId="3456"/>
      <sheetData sheetId="3457"/>
      <sheetData sheetId="3458"/>
      <sheetData sheetId="3459"/>
      <sheetData sheetId="3460" refreshError="1"/>
      <sheetData sheetId="3461" refreshError="1"/>
      <sheetData sheetId="3462" refreshError="1"/>
      <sheetData sheetId="3463" refreshError="1"/>
      <sheetData sheetId="3464" refreshError="1"/>
      <sheetData sheetId="3465"/>
      <sheetData sheetId="3466"/>
      <sheetData sheetId="3467"/>
      <sheetData sheetId="3468"/>
      <sheetData sheetId="3469"/>
      <sheetData sheetId="3470"/>
      <sheetData sheetId="3471"/>
      <sheetData sheetId="3472" refreshError="1"/>
      <sheetData sheetId="3473" refreshError="1"/>
      <sheetData sheetId="3474" refreshError="1"/>
      <sheetData sheetId="3475" refreshError="1"/>
      <sheetData sheetId="3476" refreshError="1"/>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sheetData sheetId="3512"/>
      <sheetData sheetId="3513"/>
      <sheetData sheetId="3514"/>
      <sheetData sheetId="3515"/>
      <sheetData sheetId="3516" refreshError="1"/>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refreshError="1"/>
      <sheetData sheetId="3544" refreshError="1"/>
      <sheetData sheetId="3545" refreshError="1"/>
      <sheetData sheetId="3546" refreshError="1"/>
      <sheetData sheetId="3547" refreshError="1"/>
      <sheetData sheetId="3548" refreshError="1"/>
      <sheetData sheetId="3549" refreshError="1"/>
      <sheetData sheetId="3550">
        <row r="3">
          <cell r="D3">
            <v>37437</v>
          </cell>
        </row>
      </sheetData>
      <sheetData sheetId="3551"/>
      <sheetData sheetId="3552">
        <row r="5">
          <cell r="B5" t="str">
            <v>VIRYANET LTD.</v>
          </cell>
        </row>
      </sheetData>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sheetData sheetId="3598"/>
      <sheetData sheetId="3599"/>
      <sheetData sheetId="3600"/>
      <sheetData sheetId="3601"/>
      <sheetData sheetId="3602"/>
      <sheetData sheetId="3603"/>
      <sheetData sheetId="3604"/>
      <sheetData sheetId="3605"/>
      <sheetData sheetId="3606"/>
      <sheetData sheetId="3607"/>
      <sheetData sheetId="3608"/>
      <sheetData sheetId="3609"/>
      <sheetData sheetId="3610"/>
      <sheetData sheetId="3611"/>
      <sheetData sheetId="3612"/>
      <sheetData sheetId="3613"/>
      <sheetData sheetId="3614"/>
      <sheetData sheetId="3615"/>
      <sheetData sheetId="3616"/>
      <sheetData sheetId="3617"/>
      <sheetData sheetId="3618"/>
      <sheetData sheetId="3619"/>
      <sheetData sheetId="3620"/>
      <sheetData sheetId="3621"/>
      <sheetData sheetId="3622"/>
      <sheetData sheetId="3623"/>
      <sheetData sheetId="3624"/>
      <sheetData sheetId="3625"/>
      <sheetData sheetId="3626"/>
      <sheetData sheetId="3627"/>
      <sheetData sheetId="3628"/>
      <sheetData sheetId="3629"/>
      <sheetData sheetId="3630"/>
      <sheetData sheetId="3631"/>
      <sheetData sheetId="3632"/>
      <sheetData sheetId="3633"/>
      <sheetData sheetId="3634"/>
      <sheetData sheetId="3635"/>
      <sheetData sheetId="3636"/>
      <sheetData sheetId="3637"/>
      <sheetData sheetId="3638"/>
      <sheetData sheetId="3639" refreshError="1"/>
      <sheetData sheetId="3640" refreshError="1"/>
      <sheetData sheetId="3641" refreshError="1"/>
      <sheetData sheetId="3642" refreshError="1"/>
      <sheetData sheetId="3643" refreshError="1"/>
      <sheetData sheetId="3644" refreshError="1"/>
      <sheetData sheetId="3645"/>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sheetData sheetId="3656"/>
      <sheetData sheetId="3657"/>
      <sheetData sheetId="3658"/>
      <sheetData sheetId="3659"/>
      <sheetData sheetId="3660"/>
      <sheetData sheetId="3661"/>
      <sheetData sheetId="3662"/>
      <sheetData sheetId="3663"/>
      <sheetData sheetId="3664"/>
      <sheetData sheetId="3665"/>
      <sheetData sheetId="3666">
        <row r="33">
          <cell r="F33">
            <v>54864.1</v>
          </cell>
        </row>
      </sheetData>
      <sheetData sheetId="3667">
        <row r="9">
          <cell r="N9">
            <v>331500</v>
          </cell>
        </row>
      </sheetData>
      <sheetData sheetId="3668">
        <row r="37">
          <cell r="Q37">
            <v>453859.35</v>
          </cell>
        </row>
      </sheetData>
      <sheetData sheetId="3669">
        <row r="31">
          <cell r="X31">
            <v>16806036.43</v>
          </cell>
        </row>
      </sheetData>
      <sheetData sheetId="3670">
        <row r="29">
          <cell r="Y29">
            <v>1321042.2100000009</v>
          </cell>
        </row>
      </sheetData>
      <sheetData sheetId="3671">
        <row r="31">
          <cell r="Q31">
            <v>140084</v>
          </cell>
        </row>
      </sheetData>
      <sheetData sheetId="3672"/>
      <sheetData sheetId="3673">
        <row r="37">
          <cell r="Q37">
            <v>8824766.7899999991</v>
          </cell>
        </row>
      </sheetData>
      <sheetData sheetId="3674"/>
      <sheetData sheetId="3675"/>
      <sheetData sheetId="3676"/>
      <sheetData sheetId="3677"/>
      <sheetData sheetId="3678"/>
      <sheetData sheetId="3679"/>
      <sheetData sheetId="3680"/>
      <sheetData sheetId="3681"/>
      <sheetData sheetId="3682"/>
      <sheetData sheetId="3683">
        <row r="206">
          <cell r="I206">
            <v>18279.43</v>
          </cell>
        </row>
      </sheetData>
      <sheetData sheetId="3684">
        <row r="4">
          <cell r="C4">
            <v>-10000000</v>
          </cell>
        </row>
      </sheetData>
      <sheetData sheetId="3685"/>
      <sheetData sheetId="3686"/>
      <sheetData sheetId="3687"/>
      <sheetData sheetId="3688">
        <row r="1">
          <cell r="B1" t="str">
            <v>Q1'18</v>
          </cell>
        </row>
      </sheetData>
      <sheetData sheetId="3689"/>
      <sheetData sheetId="3690"/>
      <sheetData sheetId="3691">
        <row r="1">
          <cell r="B1" t="str">
            <v>Q1'18</v>
          </cell>
        </row>
      </sheetData>
      <sheetData sheetId="3692"/>
      <sheetData sheetId="3693"/>
      <sheetData sheetId="3694"/>
      <sheetData sheetId="3695">
        <row r="1">
          <cell r="B1" t="str">
            <v>Q1'18</v>
          </cell>
        </row>
      </sheetData>
      <sheetData sheetId="3696"/>
      <sheetData sheetId="3697"/>
      <sheetData sheetId="3698"/>
      <sheetData sheetId="3699"/>
      <sheetData sheetId="3700"/>
      <sheetData sheetId="3701"/>
      <sheetData sheetId="3702"/>
      <sheetData sheetId="3703"/>
      <sheetData sheetId="3704"/>
      <sheetData sheetId="3705"/>
      <sheetData sheetId="3706" refreshError="1"/>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refreshError="1"/>
      <sheetData sheetId="3755" refreshError="1"/>
      <sheetData sheetId="3756" refreshError="1"/>
      <sheetData sheetId="3757">
        <row r="2">
          <cell r="B2" t="str">
            <v>שם העובד</v>
          </cell>
        </row>
      </sheetData>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refreshError="1"/>
      <sheetData sheetId="3801" refreshError="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refreshError="1"/>
      <sheetData sheetId="3828" refreshError="1"/>
      <sheetData sheetId="3829" refreshError="1"/>
      <sheetData sheetId="3830" refreshError="1"/>
      <sheetData sheetId="3831" refreshError="1"/>
      <sheetData sheetId="3832"/>
      <sheetData sheetId="3833"/>
      <sheetData sheetId="3834"/>
      <sheetData sheetId="3835"/>
      <sheetData sheetId="3836"/>
      <sheetData sheetId="3837"/>
      <sheetData sheetId="3838"/>
      <sheetData sheetId="3839"/>
      <sheetData sheetId="3840"/>
      <sheetData sheetId="3841"/>
      <sheetData sheetId="3842">
        <row r="15">
          <cell r="B15" t="str">
            <v>תאריכי חתך ברבעון</v>
          </cell>
        </row>
      </sheetData>
      <sheetData sheetId="3843">
        <row r="30">
          <cell r="C30">
            <v>102731</v>
          </cell>
        </row>
      </sheetData>
      <sheetData sheetId="3844"/>
      <sheetData sheetId="3845">
        <row r="15">
          <cell r="B15" t="str">
            <v>תאריכי חתך ברבעון</v>
          </cell>
        </row>
      </sheetData>
      <sheetData sheetId="3846">
        <row r="54">
          <cell r="E54" t="str">
            <v>2. the first recognition</v>
          </cell>
        </row>
      </sheetData>
      <sheetData sheetId="3847" refreshError="1"/>
      <sheetData sheetId="3848" refreshError="1"/>
      <sheetData sheetId="3849" refreshError="1"/>
      <sheetData sheetId="3850" refreshError="1"/>
      <sheetData sheetId="3851"/>
      <sheetData sheetId="3852"/>
      <sheetData sheetId="3853"/>
      <sheetData sheetId="3854">
        <row r="894">
          <cell r="K894" t="str">
            <v>הת</v>
          </cell>
        </row>
      </sheetData>
      <sheetData sheetId="3855"/>
      <sheetData sheetId="3856">
        <row r="4">
          <cell r="G4">
            <v>1034</v>
          </cell>
        </row>
      </sheetData>
      <sheetData sheetId="3857"/>
      <sheetData sheetId="3858">
        <row r="4">
          <cell r="G4">
            <v>183</v>
          </cell>
        </row>
      </sheetData>
      <sheetData sheetId="3859"/>
      <sheetData sheetId="3860"/>
      <sheetData sheetId="3861"/>
      <sheetData sheetId="3862"/>
      <sheetData sheetId="3863">
        <row r="22">
          <cell r="D22">
            <v>5422154.5388936168</v>
          </cell>
        </row>
      </sheetData>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ow r="54">
          <cell r="P54">
            <v>29824</v>
          </cell>
        </row>
      </sheetData>
      <sheetData sheetId="3874" refreshError="1"/>
      <sheetData sheetId="3875" refreshError="1"/>
      <sheetData sheetId="3876" refreshError="1"/>
      <sheetData sheetId="3877" refreshError="1"/>
      <sheetData sheetId="3878">
        <row r="4">
          <cell r="A4" t="str">
            <v>Sum of עלות עובד סה"כ שנתי</v>
          </cell>
        </row>
      </sheetData>
      <sheetData sheetId="3879" refreshError="1"/>
      <sheetData sheetId="3880" refreshError="1"/>
      <sheetData sheetId="3881" refreshError="1"/>
      <sheetData sheetId="3882" refreshError="1"/>
      <sheetData sheetId="3883" refreshError="1"/>
      <sheetData sheetId="3884" refreshError="1"/>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refreshError="1"/>
      <sheetData sheetId="3898"/>
      <sheetData sheetId="3899"/>
      <sheetData sheetId="3900"/>
      <sheetData sheetId="390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sheetData sheetId="3911" refreshError="1"/>
      <sheetData sheetId="3912" refreshError="1"/>
      <sheetData sheetId="3913" refreshError="1"/>
      <sheetData sheetId="3914" refreshError="1"/>
      <sheetData sheetId="3915"/>
      <sheetData sheetId="3916" refreshError="1"/>
      <sheetData sheetId="3917" refreshError="1"/>
      <sheetData sheetId="3918"/>
      <sheetData sheetId="3919"/>
      <sheetData sheetId="3920"/>
      <sheetData sheetId="3921"/>
      <sheetData sheetId="3922"/>
      <sheetData sheetId="3923"/>
      <sheetData sheetId="3924"/>
      <sheetData sheetId="3925"/>
      <sheetData sheetId="3926"/>
      <sheetData sheetId="3927"/>
      <sheetData sheetId="3928" refreshError="1"/>
      <sheetData sheetId="3929"/>
      <sheetData sheetId="3930"/>
      <sheetData sheetId="3931"/>
      <sheetData sheetId="3932"/>
      <sheetData sheetId="3933"/>
      <sheetData sheetId="3934"/>
      <sheetData sheetId="3935"/>
      <sheetData sheetId="3936">
        <row r="3">
          <cell r="D3"/>
        </row>
      </sheetData>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row r="39">
          <cell r="YC39">
            <v>7.9443892750750145E-3</v>
          </cell>
        </row>
      </sheetData>
      <sheetData sheetId="3965"/>
      <sheetData sheetId="3966">
        <row r="5">
          <cell r="B5">
            <v>12</v>
          </cell>
        </row>
      </sheetData>
      <sheetData sheetId="3967"/>
      <sheetData sheetId="3968"/>
      <sheetData sheetId="3969"/>
      <sheetData sheetId="3970"/>
      <sheetData sheetId="3971"/>
      <sheetData sheetId="3972">
        <row r="5">
          <cell r="A5" t="str">
            <v>Shareholder</v>
          </cell>
        </row>
      </sheetData>
      <sheetData sheetId="3973"/>
      <sheetData sheetId="3974"/>
      <sheetData sheetId="3975" refreshError="1"/>
      <sheetData sheetId="3976"/>
      <sheetData sheetId="3977"/>
      <sheetData sheetId="3978"/>
      <sheetData sheetId="3979"/>
      <sheetData sheetId="3980"/>
      <sheetData sheetId="3981" refreshError="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refreshError="1"/>
      <sheetData sheetId="3995"/>
      <sheetData sheetId="3996" refreshError="1"/>
      <sheetData sheetId="3997"/>
      <sheetData sheetId="3998" refreshError="1"/>
      <sheetData sheetId="3999" refreshError="1"/>
      <sheetData sheetId="4000" refreshError="1"/>
      <sheetData sheetId="400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ow r="1">
          <cell r="A1">
            <v>1001</v>
          </cell>
        </row>
      </sheetData>
      <sheetData sheetId="4014" refreshError="1"/>
      <sheetData sheetId="4015" refreshError="1"/>
      <sheetData sheetId="4016">
        <row r="4">
          <cell r="H4" t="str">
            <v>סכום</v>
          </cell>
        </row>
      </sheetData>
      <sheetData sheetId="4017" refreshError="1"/>
      <sheetData sheetId="4018" refreshError="1"/>
      <sheetData sheetId="4019">
        <row r="7">
          <cell r="A7">
            <v>1310</v>
          </cell>
        </row>
      </sheetData>
      <sheetData sheetId="4020" refreshError="1"/>
      <sheetData sheetId="4021" refreshError="1"/>
      <sheetData sheetId="4022" refreshError="1"/>
      <sheetData sheetId="4023" refreshError="1"/>
      <sheetData sheetId="4024" refreshError="1"/>
      <sheetData sheetId="4025" refreshError="1"/>
      <sheetData sheetId="4026" refreshError="1"/>
      <sheetData sheetId="4027">
        <row r="6">
          <cell r="D6">
            <v>2008</v>
          </cell>
        </row>
      </sheetData>
      <sheetData sheetId="4028" refreshError="1"/>
      <sheetData sheetId="4029" refreshError="1"/>
      <sheetData sheetId="4030" refreshError="1"/>
      <sheetData sheetId="4031" refreshError="1"/>
      <sheetData sheetId="4032" refreshError="1"/>
      <sheetData sheetId="4033" refreshError="1"/>
      <sheetData sheetId="4034">
        <row r="8">
          <cell r="A8">
            <v>2210</v>
          </cell>
        </row>
      </sheetData>
      <sheetData sheetId="4035">
        <row r="8">
          <cell r="A8">
            <v>2410</v>
          </cell>
        </row>
      </sheetData>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refreshError="1"/>
      <sheetData sheetId="4057" refreshError="1"/>
      <sheetData sheetId="4058" refreshError="1"/>
      <sheetData sheetId="4059" refreshError="1"/>
      <sheetData sheetId="4060" refreshError="1"/>
      <sheetData sheetId="4061" refreshError="1"/>
      <sheetData sheetId="4062"/>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3">
          <cell r="D3">
            <v>15000</v>
          </cell>
        </row>
      </sheetData>
      <sheetData sheetId="4085" refreshError="1"/>
      <sheetData sheetId="4086" refreshError="1"/>
      <sheetData sheetId="4087" refreshError="1"/>
      <sheetData sheetId="4088"/>
      <sheetData sheetId="4089" refreshError="1"/>
      <sheetData sheetId="4090" refreshError="1"/>
      <sheetData sheetId="4091"/>
      <sheetData sheetId="4092" refreshError="1"/>
      <sheetData sheetId="4093"/>
      <sheetData sheetId="4094"/>
      <sheetData sheetId="4095"/>
      <sheetData sheetId="4096" refreshError="1"/>
      <sheetData sheetId="4097" refreshError="1"/>
      <sheetData sheetId="4098"/>
      <sheetData sheetId="4099"/>
      <sheetData sheetId="4100"/>
      <sheetData sheetId="4101"/>
      <sheetData sheetId="4102" refreshError="1"/>
      <sheetData sheetId="4103"/>
      <sheetData sheetId="4104"/>
      <sheetData sheetId="4105" refreshError="1"/>
      <sheetData sheetId="4106" refreshError="1"/>
      <sheetData sheetId="4107" refreshError="1"/>
      <sheetData sheetId="4108" refreshError="1"/>
      <sheetData sheetId="4109" refreshError="1"/>
      <sheetData sheetId="4110" refreshError="1"/>
      <sheetData sheetId="4111"/>
      <sheetData sheetId="4112" refreshError="1"/>
      <sheetData sheetId="4113" refreshError="1"/>
      <sheetData sheetId="4114" refreshError="1"/>
      <sheetData sheetId="4115">
        <row r="18">
          <cell r="B18" t="str">
            <v>Q2'99</v>
          </cell>
        </row>
      </sheetData>
      <sheetData sheetId="4116">
        <row r="17">
          <cell r="B17" t="str">
            <v>Q2'99</v>
          </cell>
        </row>
      </sheetData>
      <sheetData sheetId="4117">
        <row r="4">
          <cell r="C4" t="str">
            <v>Q2'98</v>
          </cell>
        </row>
      </sheetData>
      <sheetData sheetId="4118">
        <row r="2">
          <cell r="B2" t="str">
            <v>Q2’99</v>
          </cell>
        </row>
      </sheetData>
      <sheetData sheetId="4119" refreshError="1"/>
      <sheetData sheetId="4120" refreshError="1"/>
      <sheetData sheetId="4121"/>
      <sheetData sheetId="4122"/>
      <sheetData sheetId="4123"/>
      <sheetData sheetId="4124" refreshError="1"/>
      <sheetData sheetId="4125" refreshError="1"/>
      <sheetData sheetId="4126" refreshError="1"/>
      <sheetData sheetId="4127" refreshError="1"/>
      <sheetData sheetId="4128"/>
      <sheetData sheetId="4129" refreshError="1"/>
      <sheetData sheetId="4130" refreshError="1"/>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refreshError="1"/>
      <sheetData sheetId="4146"/>
      <sheetData sheetId="4147"/>
      <sheetData sheetId="4148"/>
      <sheetData sheetId="4149"/>
      <sheetData sheetId="4150"/>
      <sheetData sheetId="4151" refreshError="1"/>
      <sheetData sheetId="4152"/>
      <sheetData sheetId="4153" refreshError="1"/>
      <sheetData sheetId="4154" refreshError="1"/>
      <sheetData sheetId="4155"/>
      <sheetData sheetId="4156"/>
      <sheetData sheetId="4157" refreshError="1"/>
      <sheetData sheetId="4158" refreshError="1"/>
      <sheetData sheetId="4159" refreshError="1"/>
      <sheetData sheetId="4160" refreshError="1"/>
      <sheetData sheetId="4161"/>
      <sheetData sheetId="4162"/>
      <sheetData sheetId="4163" refreshError="1"/>
      <sheetData sheetId="4164"/>
      <sheetData sheetId="4165"/>
      <sheetData sheetId="4166">
        <row r="9">
          <cell r="E9">
            <v>15</v>
          </cell>
        </row>
      </sheetData>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row r="13">
          <cell r="F13">
            <v>50000000</v>
          </cell>
        </row>
      </sheetData>
      <sheetData sheetId="4184"/>
      <sheetData sheetId="4185" refreshError="1"/>
      <sheetData sheetId="4186"/>
      <sheetData sheetId="4187"/>
      <sheetData sheetId="4188"/>
      <sheetData sheetId="4189"/>
      <sheetData sheetId="4190" refreshError="1"/>
      <sheetData sheetId="4191"/>
      <sheetData sheetId="4192"/>
      <sheetData sheetId="4193" refreshError="1"/>
      <sheetData sheetId="4194"/>
      <sheetData sheetId="4195"/>
      <sheetData sheetId="4196"/>
      <sheetData sheetId="4197"/>
      <sheetData sheetId="4198"/>
      <sheetData sheetId="4199"/>
      <sheetData sheetId="4200"/>
      <sheetData sheetId="4201">
        <row r="3">
          <cell r="A3">
            <v>681110</v>
          </cell>
        </row>
      </sheetData>
      <sheetData sheetId="4202"/>
      <sheetData sheetId="4203"/>
      <sheetData sheetId="4204" refreshError="1"/>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refreshError="1"/>
      <sheetData sheetId="4234" refreshError="1"/>
      <sheetData sheetId="4235" refreshError="1"/>
      <sheetData sheetId="4236" refreshError="1"/>
      <sheetData sheetId="4237" refreshError="1"/>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refreshError="1"/>
      <sheetData sheetId="4256"/>
      <sheetData sheetId="4257">
        <row r="180">
          <cell r="N180">
            <v>-322443</v>
          </cell>
        </row>
      </sheetData>
      <sheetData sheetId="4258"/>
      <sheetData sheetId="4259"/>
      <sheetData sheetId="4260" refreshError="1"/>
      <sheetData sheetId="4261"/>
      <sheetData sheetId="4262"/>
      <sheetData sheetId="4263"/>
      <sheetData sheetId="4264"/>
      <sheetData sheetId="4265"/>
      <sheetData sheetId="4266"/>
      <sheetData sheetId="4267"/>
      <sheetData sheetId="4268" refreshError="1"/>
      <sheetData sheetId="4269" refreshError="1"/>
      <sheetData sheetId="4270" refreshError="1"/>
      <sheetData sheetId="4271" refreshError="1"/>
      <sheetData sheetId="4272" refreshError="1"/>
      <sheetData sheetId="4273" refreshError="1"/>
      <sheetData sheetId="4274" refreshError="1"/>
      <sheetData sheetId="4275"/>
      <sheetData sheetId="4276" refreshError="1"/>
      <sheetData sheetId="4277" refreshError="1"/>
      <sheetData sheetId="4278" refreshError="1"/>
      <sheetData sheetId="4279" refreshError="1"/>
      <sheetData sheetId="4280" refreshError="1"/>
      <sheetData sheetId="4281" refreshError="1"/>
      <sheetData sheetId="4282" refreshError="1"/>
      <sheetData sheetId="4283"/>
      <sheetData sheetId="4284"/>
      <sheetData sheetId="4285"/>
      <sheetData sheetId="4286" refreshError="1"/>
      <sheetData sheetId="4287" refreshError="1"/>
      <sheetData sheetId="4288" refreshError="1"/>
      <sheetData sheetId="4289"/>
      <sheetData sheetId="4290"/>
      <sheetData sheetId="4291" refreshError="1"/>
      <sheetData sheetId="4292"/>
      <sheetData sheetId="4293" refreshError="1"/>
      <sheetData sheetId="4294" refreshError="1"/>
      <sheetData sheetId="4295" refreshError="1"/>
      <sheetData sheetId="4296" refreshError="1"/>
      <sheetData sheetId="4297"/>
      <sheetData sheetId="4298"/>
      <sheetData sheetId="4299"/>
      <sheetData sheetId="4300">
        <row r="2">
          <cell r="B2" t="str">
            <v>Consolidated P&amp;L</v>
          </cell>
        </row>
      </sheetData>
      <sheetData sheetId="4301"/>
      <sheetData sheetId="4302"/>
      <sheetData sheetId="4303"/>
      <sheetData sheetId="4304">
        <row r="10">
          <cell r="B10">
            <v>900001</v>
          </cell>
        </row>
      </sheetData>
      <sheetData sheetId="4305"/>
      <sheetData sheetId="4306" refreshError="1"/>
      <sheetData sheetId="4307" refreshError="1"/>
      <sheetData sheetId="4308" refreshError="1"/>
      <sheetData sheetId="4309" refreshError="1"/>
      <sheetData sheetId="4310" refreshError="1"/>
      <sheetData sheetId="4311" refreshError="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refreshError="1"/>
      <sheetData sheetId="4332" refreshError="1"/>
      <sheetData sheetId="4333" refreshError="1"/>
      <sheetData sheetId="4334" refreshError="1"/>
      <sheetData sheetId="4335" refreshError="1"/>
      <sheetData sheetId="4336"/>
      <sheetData sheetId="4337" refreshError="1"/>
      <sheetData sheetId="4338"/>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ow r="6">
          <cell r="D6" t="str">
            <v>Ophthalix Inc.</v>
          </cell>
        </row>
      </sheetData>
      <sheetData sheetId="4353"/>
      <sheetData sheetId="4354"/>
      <sheetData sheetId="4355" refreshError="1"/>
      <sheetData sheetId="4356" refreshError="1"/>
      <sheetData sheetId="4357"/>
      <sheetData sheetId="4358"/>
      <sheetData sheetId="4359"/>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sheetData sheetId="4422"/>
      <sheetData sheetId="4423"/>
      <sheetData sheetId="4424" refreshError="1"/>
      <sheetData sheetId="4425" refreshError="1"/>
      <sheetData sheetId="4426"/>
      <sheetData sheetId="4427"/>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sheetData sheetId="4443"/>
      <sheetData sheetId="4444" refreshError="1"/>
      <sheetData sheetId="4445" refreshError="1"/>
      <sheetData sheetId="4446"/>
      <sheetData sheetId="4447"/>
      <sheetData sheetId="4448"/>
      <sheetData sheetId="4449"/>
      <sheetData sheetId="4450"/>
      <sheetData sheetId="4451"/>
      <sheetData sheetId="4452"/>
      <sheetData sheetId="4453"/>
      <sheetData sheetId="4454"/>
      <sheetData sheetId="4455"/>
      <sheetData sheetId="4456"/>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sheetData sheetId="4472"/>
      <sheetData sheetId="4473"/>
      <sheetData sheetId="4474"/>
      <sheetData sheetId="4475"/>
      <sheetData sheetId="4476" refreshError="1"/>
      <sheetData sheetId="4477" refreshError="1"/>
      <sheetData sheetId="4478" refreshError="1"/>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row r="5">
          <cell r="A5" t="str">
            <v>Marché</v>
          </cell>
        </row>
      </sheetData>
      <sheetData sheetId="4498"/>
      <sheetData sheetId="4499"/>
      <sheetData sheetId="4500" refreshError="1"/>
      <sheetData sheetId="4501"/>
      <sheetData sheetId="4502"/>
      <sheetData sheetId="4503"/>
      <sheetData sheetId="4504"/>
      <sheetData sheetId="4505" refreshError="1"/>
      <sheetData sheetId="4506">
        <row r="2">
          <cell r="A2" t="str">
            <v>ROL</v>
          </cell>
        </row>
      </sheetData>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refreshError="1"/>
      <sheetData sheetId="4693" refreshError="1"/>
      <sheetData sheetId="4694" refreshError="1"/>
      <sheetData sheetId="4695" refreshError="1"/>
      <sheetData sheetId="4696" refreshError="1"/>
      <sheetData sheetId="4697" refreshError="1"/>
      <sheetData sheetId="4698"/>
      <sheetData sheetId="4699"/>
      <sheetData sheetId="4700"/>
      <sheetData sheetId="4701" refreshError="1"/>
      <sheetData sheetId="4702" refreshError="1"/>
      <sheetData sheetId="4703">
        <row r="88">
          <cell r="B88">
            <v>6.3</v>
          </cell>
        </row>
      </sheetData>
      <sheetData sheetId="4704"/>
      <sheetData sheetId="4705"/>
      <sheetData sheetId="4706"/>
      <sheetData sheetId="4707"/>
      <sheetData sheetId="4708"/>
      <sheetData sheetId="4709" refreshError="1"/>
      <sheetData sheetId="4710" refreshError="1"/>
      <sheetData sheetId="4711" refreshError="1"/>
      <sheetData sheetId="4712" refreshError="1"/>
      <sheetData sheetId="4713" refreshError="1"/>
      <sheetData sheetId="4714"/>
      <sheetData sheetId="4715"/>
      <sheetData sheetId="4716"/>
      <sheetData sheetId="4717"/>
      <sheetData sheetId="4718"/>
      <sheetData sheetId="4719"/>
      <sheetData sheetId="4720"/>
      <sheetData sheetId="4721"/>
      <sheetData sheetId="4722">
        <row r="5">
          <cell r="K5" t="str">
            <v>Capital Expenditures - Photocopying machine</v>
          </cell>
        </row>
      </sheetData>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refreshError="1"/>
      <sheetData sheetId="4797" refreshError="1"/>
      <sheetData sheetId="4798" refreshError="1"/>
      <sheetData sheetId="4799" refreshError="1"/>
      <sheetData sheetId="4800"/>
      <sheetData sheetId="4801" refreshError="1"/>
      <sheetData sheetId="4802" refreshError="1"/>
      <sheetData sheetId="4803" refreshError="1"/>
      <sheetData sheetId="4804" refreshError="1"/>
      <sheetData sheetId="4805" refreshError="1"/>
      <sheetData sheetId="4806" refreshError="1"/>
      <sheetData sheetId="4807" refreshError="1"/>
      <sheetData sheetId="4808"/>
      <sheetData sheetId="4809"/>
      <sheetData sheetId="4810"/>
      <sheetData sheetId="481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sheetData sheetId="482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ow r="39">
          <cell r="M39">
            <v>1.3019535422525537</v>
          </cell>
        </row>
      </sheetData>
      <sheetData sheetId="4839" refreshError="1"/>
      <sheetData sheetId="4840" refreshError="1"/>
      <sheetData sheetId="4841" refreshError="1"/>
      <sheetData sheetId="4842" refreshError="1"/>
      <sheetData sheetId="4843" refreshError="1"/>
      <sheetData sheetId="4844" refreshError="1"/>
      <sheetData sheetId="4845"/>
      <sheetData sheetId="4846" refreshError="1"/>
      <sheetData sheetId="4847" refreshError="1"/>
      <sheetData sheetId="4848" refreshError="1"/>
      <sheetData sheetId="4849" refreshError="1"/>
      <sheetData sheetId="4850"/>
      <sheetData sheetId="4851" refreshError="1"/>
      <sheetData sheetId="4852"/>
      <sheetData sheetId="4853"/>
      <sheetData sheetId="4854"/>
      <sheetData sheetId="4855"/>
      <sheetData sheetId="4856"/>
      <sheetData sheetId="4857" refreshError="1"/>
      <sheetData sheetId="4858" refreshError="1"/>
      <sheetData sheetId="4859" refreshError="1"/>
      <sheetData sheetId="4860" refreshError="1"/>
      <sheetData sheetId="4861"/>
      <sheetData sheetId="4862" refreshError="1"/>
      <sheetData sheetId="4863" refreshError="1"/>
      <sheetData sheetId="4864">
        <row r="2">
          <cell r="A2" t="str">
            <v>Type of analytic…</v>
          </cell>
        </row>
      </sheetData>
      <sheetData sheetId="4865" refreshError="1"/>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refreshError="1"/>
      <sheetData sheetId="4880"/>
      <sheetData sheetId="4881" refreshError="1"/>
      <sheetData sheetId="4882" refreshError="1"/>
      <sheetData sheetId="4883" refreshError="1"/>
      <sheetData sheetId="4884" refreshError="1"/>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row r="4">
          <cell r="AB4" t="str">
            <v>nom</v>
          </cell>
        </row>
      </sheetData>
      <sheetData sheetId="4918" refreshError="1"/>
      <sheetData sheetId="4919"/>
      <sheetData sheetId="4920" refreshError="1"/>
      <sheetData sheetId="4921" refreshError="1"/>
      <sheetData sheetId="4922" refreshError="1"/>
      <sheetData sheetId="4923" refreshError="1"/>
      <sheetData sheetId="4924" refreshError="1"/>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refreshError="1"/>
      <sheetData sheetId="4939" refreshError="1"/>
      <sheetData sheetId="4940" refreshError="1"/>
      <sheetData sheetId="4941" refreshError="1"/>
      <sheetData sheetId="4942" refreshError="1"/>
      <sheetData sheetId="4943"/>
      <sheetData sheetId="4944"/>
      <sheetData sheetId="4945"/>
      <sheetData sheetId="4946"/>
      <sheetData sheetId="4947" refreshError="1"/>
      <sheetData sheetId="4948">
        <row r="45">
          <cell r="M45">
            <v>371.86559999999997</v>
          </cell>
        </row>
      </sheetData>
      <sheetData sheetId="4949" refreshError="1"/>
      <sheetData sheetId="4950"/>
      <sheetData sheetId="4951"/>
      <sheetData sheetId="4952"/>
      <sheetData sheetId="4953">
        <row r="19">
          <cell r="E19" t="e">
            <v>#DIV/0!</v>
          </cell>
        </row>
      </sheetData>
      <sheetData sheetId="4954"/>
      <sheetData sheetId="4955">
        <row r="8">
          <cell r="A8" t="str">
            <v>Adjusted Total Simmons Company</v>
          </cell>
        </row>
      </sheetData>
      <sheetData sheetId="4956"/>
      <sheetData sheetId="4957"/>
      <sheetData sheetId="4958"/>
      <sheetData sheetId="4959"/>
      <sheetData sheetId="4960"/>
      <sheetData sheetId="4961">
        <row r="29">
          <cell r="I29">
            <v>27.3</v>
          </cell>
        </row>
      </sheetData>
      <sheetData sheetId="4962">
        <row r="1">
          <cell r="A1" t="str">
            <v>Material</v>
          </cell>
        </row>
      </sheetData>
      <sheetData sheetId="4963"/>
      <sheetData sheetId="4964"/>
      <sheetData sheetId="4965"/>
      <sheetData sheetId="4966"/>
      <sheetData sheetId="4967"/>
      <sheetData sheetId="4968">
        <row r="50">
          <cell r="C50" t="str">
            <v xml:space="preserve">   ?</v>
          </cell>
        </row>
      </sheetData>
      <sheetData sheetId="4969"/>
      <sheetData sheetId="4970"/>
      <sheetData sheetId="4971"/>
      <sheetData sheetId="4972"/>
      <sheetData sheetId="4973"/>
      <sheetData sheetId="4974"/>
      <sheetData sheetId="4975"/>
      <sheetData sheetId="4976"/>
      <sheetData sheetId="4977"/>
      <sheetData sheetId="4978"/>
      <sheetData sheetId="4979" refreshError="1"/>
      <sheetData sheetId="4980" refreshError="1"/>
      <sheetData sheetId="4981" refreshError="1"/>
      <sheetData sheetId="4982"/>
      <sheetData sheetId="4983" refreshError="1"/>
      <sheetData sheetId="4984" refreshError="1"/>
      <sheetData sheetId="4985" refreshError="1"/>
      <sheetData sheetId="4986"/>
      <sheetData sheetId="4987"/>
      <sheetData sheetId="4988"/>
      <sheetData sheetId="4989"/>
      <sheetData sheetId="4990"/>
      <sheetData sheetId="4991"/>
      <sheetData sheetId="4992"/>
      <sheetData sheetId="4993"/>
      <sheetData sheetId="4994"/>
      <sheetData sheetId="4995"/>
      <sheetData sheetId="4996" refreshError="1"/>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refreshError="1"/>
      <sheetData sheetId="5017" refreshError="1"/>
      <sheetData sheetId="5018" refreshError="1"/>
      <sheetData sheetId="5019"/>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sheetData sheetId="5031"/>
      <sheetData sheetId="5032"/>
      <sheetData sheetId="5033"/>
      <sheetData sheetId="5034"/>
      <sheetData sheetId="5035"/>
      <sheetData sheetId="5036"/>
      <sheetData sheetId="5037"/>
      <sheetData sheetId="5038"/>
      <sheetData sheetId="5039" refreshError="1"/>
      <sheetData sheetId="5040" refreshError="1"/>
      <sheetData sheetId="5041" refreshError="1"/>
      <sheetData sheetId="5042" refreshError="1"/>
      <sheetData sheetId="5043" refreshError="1"/>
      <sheetData sheetId="5044" refreshError="1"/>
      <sheetData sheetId="5045">
        <row r="4">
          <cell r="AA4">
            <v>2</v>
          </cell>
        </row>
      </sheetData>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refreshError="1"/>
      <sheetData sheetId="5093" refreshError="1"/>
      <sheetData sheetId="5094"/>
      <sheetData sheetId="5095" refreshError="1"/>
      <sheetData sheetId="5096"/>
      <sheetData sheetId="5097" refreshError="1"/>
      <sheetData sheetId="5098" refreshError="1"/>
      <sheetData sheetId="5099" refreshError="1"/>
      <sheetData sheetId="5100"/>
      <sheetData sheetId="5101"/>
      <sheetData sheetId="5102"/>
      <sheetData sheetId="5103"/>
      <sheetData sheetId="5104">
        <row r="1">
          <cell r="B1" t="str">
            <v>שם</v>
          </cell>
        </row>
      </sheetData>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refreshError="1"/>
      <sheetData sheetId="5142" refreshError="1"/>
      <sheetData sheetId="5143" refreshError="1"/>
      <sheetData sheetId="5144" refreshError="1"/>
      <sheetData sheetId="5145" refreshError="1"/>
      <sheetData sheetId="5146"/>
      <sheetData sheetId="5147"/>
      <sheetData sheetId="5148"/>
      <sheetData sheetId="5149"/>
      <sheetData sheetId="5150">
        <row r="7">
          <cell r="F7">
            <v>2927.6942675159235</v>
          </cell>
        </row>
      </sheetData>
      <sheetData sheetId="5151"/>
      <sheetData sheetId="5152">
        <row r="6">
          <cell r="C6" t="str">
            <v>הפסדי אקוויטי</v>
          </cell>
        </row>
      </sheetData>
      <sheetData sheetId="5153"/>
      <sheetData sheetId="5154"/>
      <sheetData sheetId="5155"/>
      <sheetData sheetId="5156"/>
      <sheetData sheetId="5157"/>
      <sheetData sheetId="5158"/>
      <sheetData sheetId="5159"/>
      <sheetData sheetId="5160" refreshError="1"/>
      <sheetData sheetId="5161" refreshError="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refreshError="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sheetData sheetId="5226" refreshError="1"/>
      <sheetData sheetId="5227"/>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sheetData sheetId="5237" refreshError="1"/>
      <sheetData sheetId="5238"/>
      <sheetData sheetId="5239"/>
      <sheetData sheetId="5240"/>
      <sheetData sheetId="5241" refreshError="1"/>
      <sheetData sheetId="5242" refreshError="1"/>
      <sheetData sheetId="5243" refreshError="1"/>
      <sheetData sheetId="5244" refreshError="1"/>
      <sheetData sheetId="5245"/>
      <sheetData sheetId="5246" refreshError="1"/>
      <sheetData sheetId="5247"/>
      <sheetData sheetId="5248"/>
      <sheetData sheetId="5249"/>
      <sheetData sheetId="5250"/>
      <sheetData sheetId="5251"/>
      <sheetData sheetId="5252"/>
      <sheetData sheetId="5253"/>
      <sheetData sheetId="5254"/>
      <sheetData sheetId="5255" refreshError="1"/>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refreshError="1"/>
      <sheetData sheetId="5278" refreshError="1"/>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refreshError="1"/>
      <sheetData sheetId="5295"/>
      <sheetData sheetId="5296" refreshError="1"/>
      <sheetData sheetId="5297"/>
      <sheetData sheetId="5298" refreshError="1"/>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refreshError="1"/>
      <sheetData sheetId="5315" refreshError="1"/>
      <sheetData sheetId="5316"/>
      <sheetData sheetId="5317" refreshError="1"/>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refreshError="1"/>
      <sheetData sheetId="5339" refreshError="1"/>
      <sheetData sheetId="5340" refreshError="1"/>
      <sheetData sheetId="5341"/>
      <sheetData sheetId="5342"/>
      <sheetData sheetId="5343"/>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sheetData sheetId="5363"/>
      <sheetData sheetId="5364" refreshError="1"/>
      <sheetData sheetId="5365" refreshError="1"/>
      <sheetData sheetId="5366" refreshError="1"/>
      <sheetData sheetId="5367" refreshError="1"/>
      <sheetData sheetId="5368" refreshError="1"/>
      <sheetData sheetId="5369" refreshError="1"/>
      <sheetData sheetId="5370" refreshError="1"/>
      <sheetData sheetId="5371"/>
      <sheetData sheetId="5372"/>
      <sheetData sheetId="5373"/>
      <sheetData sheetId="5374"/>
      <sheetData sheetId="5375"/>
      <sheetData sheetId="5376"/>
      <sheetData sheetId="5377"/>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sheetData sheetId="5390" refreshError="1"/>
      <sheetData sheetId="5391" refreshError="1"/>
      <sheetData sheetId="5392"/>
      <sheetData sheetId="5393"/>
      <sheetData sheetId="5394" refreshError="1"/>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refreshError="1"/>
      <sheetData sheetId="5428" refreshError="1"/>
      <sheetData sheetId="5429" refreshError="1"/>
      <sheetData sheetId="5430" refreshError="1"/>
      <sheetData sheetId="543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ow r="1">
          <cell r="B1">
            <v>0</v>
          </cell>
        </row>
      </sheetData>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sheetData sheetId="5495">
        <row r="1">
          <cell r="A1" t="str">
            <v>סעיף מאזני</v>
          </cell>
        </row>
      </sheetData>
      <sheetData sheetId="5496"/>
      <sheetData sheetId="5497" refreshError="1"/>
      <sheetData sheetId="5498" refreshError="1"/>
      <sheetData sheetId="5499" refreshError="1"/>
      <sheetData sheetId="5500" refreshError="1"/>
      <sheetData sheetId="5501" refreshError="1"/>
      <sheetData sheetId="5502" refreshError="1"/>
      <sheetData sheetId="5503">
        <row r="56">
          <cell r="M56">
            <v>1.6117698780876428</v>
          </cell>
        </row>
      </sheetData>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sheetData sheetId="5513">
        <row r="1">
          <cell r="A1" t="str">
            <v>סוג תנועה</v>
          </cell>
        </row>
      </sheetData>
      <sheetData sheetId="5514"/>
      <sheetData sheetId="5515"/>
      <sheetData sheetId="5516" refreshError="1"/>
      <sheetData sheetId="5517" refreshError="1"/>
      <sheetData sheetId="5518"/>
      <sheetData sheetId="5519"/>
      <sheetData sheetId="5520"/>
      <sheetData sheetId="5521"/>
      <sheetData sheetId="5522"/>
      <sheetData sheetId="5523">
        <row r="7">
          <cell r="T7">
            <v>20085801</v>
          </cell>
        </row>
      </sheetData>
      <sheetData sheetId="5524">
        <row r="4">
          <cell r="B4" t="str">
            <v>USD</v>
          </cell>
        </row>
      </sheetData>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refreshError="1"/>
      <sheetData sheetId="5659" refreshError="1"/>
      <sheetData sheetId="5660">
        <row r="8">
          <cell r="H8">
            <v>21487078.989999998</v>
          </cell>
        </row>
      </sheetData>
      <sheetData sheetId="5661"/>
      <sheetData sheetId="5662">
        <row r="1">
          <cell r="N1" t="str">
            <v>Yes</v>
          </cell>
        </row>
      </sheetData>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ow r="50">
          <cell r="B50">
            <v>2</v>
          </cell>
        </row>
      </sheetData>
      <sheetData sheetId="5673" refreshError="1"/>
      <sheetData sheetId="5674" refreshError="1"/>
      <sheetData sheetId="5675">
        <row r="4">
          <cell r="BL4">
            <v>1</v>
          </cell>
        </row>
      </sheetData>
      <sheetData sheetId="5676" refreshError="1"/>
      <sheetData sheetId="5677" refreshError="1"/>
      <sheetData sheetId="5678" refreshError="1"/>
      <sheetData sheetId="5679" refreshError="1"/>
      <sheetData sheetId="5680" refreshError="1"/>
      <sheetData sheetId="5681">
        <row r="33">
          <cell r="J33">
            <v>0.23757051077343361</v>
          </cell>
        </row>
      </sheetData>
      <sheetData sheetId="5682" refreshError="1"/>
      <sheetData sheetId="5683" refreshError="1"/>
      <sheetData sheetId="5684">
        <row r="9">
          <cell r="O9">
            <v>0.2</v>
          </cell>
        </row>
      </sheetData>
      <sheetData sheetId="5685">
        <row r="9">
          <cell r="BV9">
            <v>0.23415691046661924</v>
          </cell>
        </row>
      </sheetData>
      <sheetData sheetId="5686">
        <row r="45">
          <cell r="D45">
            <v>0.47126728077526631</v>
          </cell>
        </row>
      </sheetData>
      <sheetData sheetId="5687" refreshError="1"/>
      <sheetData sheetId="5688">
        <row r="66">
          <cell r="L66">
            <v>50420.620312499996</v>
          </cell>
        </row>
      </sheetData>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ow r="3">
          <cell r="E3" t="str">
            <v>12 months</v>
          </cell>
        </row>
      </sheetData>
      <sheetData sheetId="5726"/>
      <sheetData sheetId="5727"/>
      <sheetData sheetId="5728" refreshError="1"/>
      <sheetData sheetId="5729">
        <row r="1">
          <cell r="B1" t="str">
            <v>September 30,</v>
          </cell>
        </row>
      </sheetData>
      <sheetData sheetId="5730">
        <row r="1">
          <cell r="B1" t="str">
            <v>12 Months Ended December 31,</v>
          </cell>
        </row>
      </sheetData>
      <sheetData sheetId="5731"/>
      <sheetData sheetId="5732"/>
      <sheetData sheetId="5733" refreshError="1"/>
      <sheetData sheetId="5734" refreshError="1"/>
      <sheetData sheetId="5735"/>
      <sheetData sheetId="5736"/>
      <sheetData sheetId="5737">
        <row r="4">
          <cell r="A4" t="str">
            <v>Inventory - Flooring</v>
          </cell>
        </row>
      </sheetData>
      <sheetData sheetId="5738">
        <row r="4">
          <cell r="A4" t="str">
            <v>Trim Division - Work station set up, Labor and Mats</v>
          </cell>
        </row>
      </sheetData>
      <sheetData sheetId="5739"/>
      <sheetData sheetId="5740"/>
      <sheetData sheetId="5741"/>
      <sheetData sheetId="5742"/>
      <sheetData sheetId="5743"/>
      <sheetData sheetId="5744"/>
      <sheetData sheetId="5745"/>
      <sheetData sheetId="5746"/>
      <sheetData sheetId="5747"/>
      <sheetData sheetId="5748"/>
      <sheetData sheetId="5749" refreshError="1"/>
      <sheetData sheetId="5750"/>
      <sheetData sheetId="575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sheetData sheetId="5761"/>
      <sheetData sheetId="5762"/>
      <sheetData sheetId="5763"/>
      <sheetData sheetId="5764">
        <row r="1">
          <cell r="B1" t="str">
            <v>12 Months Ended</v>
          </cell>
        </row>
      </sheetData>
      <sheetData sheetId="5765">
        <row r="1">
          <cell r="B1" t="str">
            <v>Useful</v>
          </cell>
        </row>
      </sheetData>
      <sheetData sheetId="5766" refreshError="1"/>
      <sheetData sheetId="5767">
        <row r="4">
          <cell r="B4" t="str">
            <v>Inspection</v>
          </cell>
        </row>
      </sheetData>
      <sheetData sheetId="5768"/>
      <sheetData sheetId="5769" refreshError="1"/>
      <sheetData sheetId="5770"/>
      <sheetData sheetId="5771"/>
      <sheetData sheetId="5772">
        <row r="1">
          <cell r="B1" t="str">
            <v>9 months to</v>
          </cell>
        </row>
      </sheetData>
      <sheetData sheetId="5773">
        <row r="1">
          <cell r="B1" t="str">
            <v>9 months to</v>
          </cell>
        </row>
      </sheetData>
      <sheetData sheetId="5774">
        <row r="34">
          <cell r="L34" t="str">
            <v>Current</v>
          </cell>
        </row>
      </sheetData>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refreshError="1"/>
      <sheetData sheetId="5789"/>
      <sheetData sheetId="5790"/>
      <sheetData sheetId="5791"/>
      <sheetData sheetId="5792">
        <row r="6">
          <cell r="L6" t="str">
            <v>Accounts Receivable Dilution Calculation</v>
          </cell>
        </row>
      </sheetData>
      <sheetData sheetId="5793"/>
      <sheetData sheetId="5794"/>
      <sheetData sheetId="5795"/>
      <sheetData sheetId="5796"/>
      <sheetData sheetId="5797"/>
      <sheetData sheetId="5798"/>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sheetData sheetId="5808" refreshError="1"/>
      <sheetData sheetId="5809" refreshError="1"/>
      <sheetData sheetId="5810"/>
      <sheetData sheetId="5811"/>
      <sheetData sheetId="5812"/>
      <sheetData sheetId="5813"/>
      <sheetData sheetId="5814" refreshError="1"/>
      <sheetData sheetId="5815"/>
      <sheetData sheetId="5816"/>
      <sheetData sheetId="5817"/>
      <sheetData sheetId="5818" refreshError="1"/>
      <sheetData sheetId="5819" refreshError="1"/>
      <sheetData sheetId="5820" refreshError="1"/>
      <sheetData sheetId="5821"/>
      <sheetData sheetId="5822"/>
      <sheetData sheetId="5823"/>
      <sheetData sheetId="5824"/>
      <sheetData sheetId="5825"/>
      <sheetData sheetId="5826" refreshError="1"/>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refreshError="1"/>
      <sheetData sheetId="5843"/>
      <sheetData sheetId="5844"/>
      <sheetData sheetId="5845" refreshError="1"/>
      <sheetData sheetId="5846"/>
      <sheetData sheetId="5847"/>
      <sheetData sheetId="5848"/>
      <sheetData sheetId="5849"/>
      <sheetData sheetId="5850"/>
      <sheetData sheetId="5851"/>
      <sheetData sheetId="5852" refreshError="1"/>
      <sheetData sheetId="5853" refreshError="1"/>
      <sheetData sheetId="5854" refreshError="1"/>
      <sheetData sheetId="5855" refreshError="1"/>
      <sheetData sheetId="5856"/>
      <sheetData sheetId="5857"/>
      <sheetData sheetId="5858"/>
      <sheetData sheetId="5859"/>
      <sheetData sheetId="5860"/>
      <sheetData sheetId="5861"/>
      <sheetData sheetId="5862"/>
      <sheetData sheetId="5863"/>
      <sheetData sheetId="5864"/>
      <sheetData sheetId="5865"/>
      <sheetData sheetId="5866" refreshError="1"/>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row r="103">
          <cell r="C103">
            <v>0</v>
          </cell>
        </row>
      </sheetData>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refreshError="1"/>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refreshError="1"/>
      <sheetData sheetId="5913" refreshError="1"/>
      <sheetData sheetId="5914"/>
      <sheetData sheetId="5915"/>
      <sheetData sheetId="5916"/>
      <sheetData sheetId="5917"/>
      <sheetData sheetId="5918"/>
      <sheetData sheetId="5919" refreshError="1"/>
      <sheetData sheetId="5920" refreshError="1"/>
      <sheetData sheetId="5921"/>
      <sheetData sheetId="5922"/>
      <sheetData sheetId="5923"/>
      <sheetData sheetId="5924"/>
      <sheetData sheetId="5925"/>
      <sheetData sheetId="5926"/>
      <sheetData sheetId="5927"/>
      <sheetData sheetId="5928" refreshError="1"/>
      <sheetData sheetId="5929" refreshError="1"/>
      <sheetData sheetId="5930" refreshError="1"/>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refreshError="1"/>
      <sheetData sheetId="5956"/>
      <sheetData sheetId="5957"/>
      <sheetData sheetId="5958"/>
      <sheetData sheetId="5959" refreshError="1"/>
      <sheetData sheetId="5960"/>
      <sheetData sheetId="5961"/>
      <sheetData sheetId="5962"/>
      <sheetData sheetId="5963" refreshError="1"/>
      <sheetData sheetId="5964"/>
      <sheetData sheetId="5965"/>
      <sheetData sheetId="5966"/>
      <sheetData sheetId="5967"/>
      <sheetData sheetId="5968"/>
      <sheetData sheetId="5969"/>
      <sheetData sheetId="5970"/>
      <sheetData sheetId="5971"/>
      <sheetData sheetId="5972"/>
      <sheetData sheetId="5973" refreshError="1"/>
      <sheetData sheetId="5974" refreshError="1"/>
      <sheetData sheetId="5975" refreshError="1"/>
      <sheetData sheetId="5976"/>
      <sheetData sheetId="5977"/>
      <sheetData sheetId="5978"/>
      <sheetData sheetId="5979"/>
      <sheetData sheetId="5980"/>
      <sheetData sheetId="5981"/>
      <sheetData sheetId="5982"/>
      <sheetData sheetId="5983" refreshError="1"/>
      <sheetData sheetId="5984" refreshError="1"/>
      <sheetData sheetId="5985" refreshError="1"/>
      <sheetData sheetId="5986" refreshError="1"/>
      <sheetData sheetId="5987"/>
      <sheetData sheetId="5988"/>
      <sheetData sheetId="5989"/>
      <sheetData sheetId="5990" refreshError="1"/>
      <sheetData sheetId="5991"/>
      <sheetData sheetId="5992"/>
      <sheetData sheetId="5993" refreshError="1"/>
      <sheetData sheetId="5994" refreshError="1"/>
      <sheetData sheetId="5995" refreshError="1"/>
      <sheetData sheetId="5996" refreshError="1"/>
      <sheetData sheetId="5997"/>
      <sheetData sheetId="5998" refreshError="1"/>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refreshError="1"/>
      <sheetData sheetId="6015" refreshError="1"/>
      <sheetData sheetId="6016"/>
      <sheetData sheetId="6017"/>
      <sheetData sheetId="6018"/>
      <sheetData sheetId="6019" refreshError="1"/>
      <sheetData sheetId="6020" refreshError="1"/>
      <sheetData sheetId="6021" refreshError="1"/>
      <sheetData sheetId="6022" refreshError="1"/>
      <sheetData sheetId="6023" refreshError="1"/>
      <sheetData sheetId="6024" refreshError="1"/>
      <sheetData sheetId="6025" refreshError="1"/>
      <sheetData sheetId="6026"/>
      <sheetData sheetId="6027"/>
      <sheetData sheetId="6028"/>
      <sheetData sheetId="6029" refreshError="1"/>
      <sheetData sheetId="6030"/>
      <sheetData sheetId="6031"/>
      <sheetData sheetId="6032"/>
      <sheetData sheetId="6033"/>
      <sheetData sheetId="6034"/>
      <sheetData sheetId="6035" refreshError="1"/>
      <sheetData sheetId="6036" refreshError="1"/>
      <sheetData sheetId="6037" refreshError="1"/>
      <sheetData sheetId="6038" refreshError="1"/>
      <sheetData sheetId="6039" refreshError="1"/>
      <sheetData sheetId="6040"/>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sheetData sheetId="6052"/>
      <sheetData sheetId="6053"/>
      <sheetData sheetId="6054"/>
      <sheetData sheetId="6055"/>
      <sheetData sheetId="6056"/>
      <sheetData sheetId="6057"/>
      <sheetData sheetId="6058"/>
      <sheetData sheetId="6059"/>
      <sheetData sheetId="6060"/>
      <sheetData sheetId="6061"/>
      <sheetData sheetId="6062" refreshError="1"/>
      <sheetData sheetId="6063"/>
      <sheetData sheetId="6064">
        <row r="128">
          <cell r="BF128">
            <v>0.11685</v>
          </cell>
        </row>
      </sheetData>
      <sheetData sheetId="6065"/>
      <sheetData sheetId="6066"/>
      <sheetData sheetId="6067"/>
      <sheetData sheetId="6068"/>
      <sheetData sheetId="6069" refreshError="1"/>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sheetData sheetId="6102"/>
      <sheetData sheetId="6103"/>
      <sheetData sheetId="6104" refreshError="1"/>
      <sheetData sheetId="6105" refreshError="1"/>
      <sheetData sheetId="6106" refreshError="1"/>
      <sheetData sheetId="6107" refreshError="1"/>
      <sheetData sheetId="6108"/>
      <sheetData sheetId="6109"/>
      <sheetData sheetId="6110"/>
      <sheetData sheetId="6111" refreshError="1"/>
      <sheetData sheetId="6112" refreshError="1"/>
      <sheetData sheetId="6113" refreshError="1"/>
      <sheetData sheetId="6114"/>
      <sheetData sheetId="6115"/>
      <sheetData sheetId="6116"/>
      <sheetData sheetId="6117"/>
      <sheetData sheetId="6118"/>
      <sheetData sheetId="6119"/>
      <sheetData sheetId="6120" refreshError="1"/>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row r="5">
          <cell r="A5" t="str">
            <v>C8A041020</v>
          </cell>
        </row>
      </sheetData>
      <sheetData sheetId="6162"/>
      <sheetData sheetId="6163" refreshError="1"/>
      <sheetData sheetId="6164" refreshError="1"/>
      <sheetData sheetId="6165"/>
      <sheetData sheetId="6166" refreshError="1"/>
      <sheetData sheetId="6167" refreshError="1"/>
      <sheetData sheetId="6168" refreshError="1"/>
      <sheetData sheetId="6169" refreshError="1"/>
      <sheetData sheetId="6170"/>
      <sheetData sheetId="6171">
        <row r="5">
          <cell r="C5" t="str">
            <v>GLV US HOLDING INC.</v>
          </cell>
        </row>
      </sheetData>
      <sheetData sheetId="6172"/>
      <sheetData sheetId="6173"/>
      <sheetData sheetId="6174" refreshError="1"/>
      <sheetData sheetId="6175"/>
      <sheetData sheetId="6176"/>
      <sheetData sheetId="6177"/>
      <sheetData sheetId="6178" refreshError="1"/>
      <sheetData sheetId="6179"/>
      <sheetData sheetId="6180"/>
      <sheetData sheetId="6181"/>
      <sheetData sheetId="6182"/>
      <sheetData sheetId="6183">
        <row r="36">
          <cell r="F36">
            <v>0</v>
          </cell>
        </row>
      </sheetData>
      <sheetData sheetId="6184"/>
      <sheetData sheetId="6185"/>
      <sheetData sheetId="6186"/>
      <sheetData sheetId="6187"/>
      <sheetData sheetId="6188"/>
      <sheetData sheetId="6189">
        <row r="32">
          <cell r="D32">
            <v>0</v>
          </cell>
        </row>
      </sheetData>
      <sheetData sheetId="6190"/>
      <sheetData sheetId="6191"/>
      <sheetData sheetId="6192"/>
      <sheetData sheetId="6193"/>
      <sheetData sheetId="6194"/>
      <sheetData sheetId="6195"/>
      <sheetData sheetId="6196"/>
      <sheetData sheetId="6197">
        <row r="27">
          <cell r="E27">
            <v>0</v>
          </cell>
        </row>
      </sheetData>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row r="1">
          <cell r="A1" t="str">
            <v>M1Listing</v>
          </cell>
        </row>
      </sheetData>
      <sheetData sheetId="6227">
        <row r="2">
          <cell r="B2" t="str">
            <v>B13.0</v>
          </cell>
        </row>
      </sheetData>
      <sheetData sheetId="6228" refreshError="1"/>
      <sheetData sheetId="6229" refreshError="1"/>
      <sheetData sheetId="6230" refreshError="1"/>
      <sheetData sheetId="6231" refreshError="1"/>
      <sheetData sheetId="6232"/>
      <sheetData sheetId="6233" refreshError="1"/>
      <sheetData sheetId="6234" refreshError="1"/>
      <sheetData sheetId="6235" refreshError="1"/>
      <sheetData sheetId="6236" refreshError="1"/>
      <sheetData sheetId="6237"/>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sheetData sheetId="6248"/>
      <sheetData sheetId="6249" refreshError="1"/>
      <sheetData sheetId="6250" refreshError="1"/>
      <sheetData sheetId="6251" refreshError="1"/>
      <sheetData sheetId="6252" refreshError="1"/>
      <sheetData sheetId="6253"/>
      <sheetData sheetId="6254" refreshError="1"/>
      <sheetData sheetId="6255" refreshError="1"/>
      <sheetData sheetId="6256" refreshError="1"/>
      <sheetData sheetId="6257" refreshError="1"/>
      <sheetData sheetId="6258" refreshError="1"/>
      <sheetData sheetId="6259" refreshError="1"/>
      <sheetData sheetId="6260"/>
      <sheetData sheetId="6261" refreshError="1"/>
      <sheetData sheetId="6262" refreshError="1"/>
      <sheetData sheetId="6263" refreshError="1"/>
      <sheetData sheetId="6264"/>
      <sheetData sheetId="6265"/>
      <sheetData sheetId="6266" refreshError="1"/>
      <sheetData sheetId="6267" refreshError="1"/>
      <sheetData sheetId="6268"/>
      <sheetData sheetId="6269" refreshError="1"/>
      <sheetData sheetId="6270"/>
      <sheetData sheetId="6271" refreshError="1"/>
      <sheetData sheetId="6272" refreshError="1"/>
      <sheetData sheetId="6273" refreshError="1"/>
      <sheetData sheetId="6274" refreshError="1"/>
      <sheetData sheetId="6275">
        <row r="30">
          <cell r="C30">
            <v>178512.17</v>
          </cell>
        </row>
      </sheetData>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refreshError="1"/>
      <sheetData sheetId="6337" refreshError="1"/>
      <sheetData sheetId="6338" refreshError="1"/>
      <sheetData sheetId="6339" refreshError="1"/>
      <sheetData sheetId="6340" refreshError="1"/>
      <sheetData sheetId="634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sheetData sheetId="6351"/>
      <sheetData sheetId="6352">
        <row r="179">
          <cell r="L179">
            <v>13250.452600000001</v>
          </cell>
        </row>
      </sheetData>
      <sheetData sheetId="6353">
        <row r="12">
          <cell r="FE12">
            <v>0</v>
          </cell>
        </row>
      </sheetData>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refreshError="1"/>
      <sheetData sheetId="6382" refreshError="1"/>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refreshError="1"/>
      <sheetData sheetId="6410" refreshError="1"/>
      <sheetData sheetId="6411" refreshError="1"/>
      <sheetData sheetId="6412"/>
      <sheetData sheetId="6413"/>
      <sheetData sheetId="6414" refreshError="1"/>
      <sheetData sheetId="6415" refreshError="1"/>
      <sheetData sheetId="6416">
        <row r="1">
          <cell r="AA1" t="str">
            <v>DDList</v>
          </cell>
        </row>
      </sheetData>
      <sheetData sheetId="6417" refreshError="1"/>
      <sheetData sheetId="6418" refreshError="1"/>
      <sheetData sheetId="6419" refreshError="1"/>
      <sheetData sheetId="6420">
        <row r="21">
          <cell r="V21">
            <v>1</v>
          </cell>
        </row>
      </sheetData>
      <sheetData sheetId="6421">
        <row r="21">
          <cell r="V21">
            <v>1</v>
          </cell>
        </row>
      </sheetData>
      <sheetData sheetId="6422"/>
      <sheetData sheetId="6423" refreshError="1"/>
      <sheetData sheetId="6424"/>
      <sheetData sheetId="6425">
        <row r="17">
          <cell r="C17" t="str">
            <v>X</v>
          </cell>
        </row>
      </sheetData>
      <sheetData sheetId="6426">
        <row r="17">
          <cell r="C17" t="str">
            <v>X</v>
          </cell>
        </row>
      </sheetData>
      <sheetData sheetId="6427">
        <row r="17">
          <cell r="C17" t="str">
            <v>X</v>
          </cell>
        </row>
      </sheetData>
      <sheetData sheetId="6428">
        <row r="4">
          <cell r="C4">
            <v>2624</v>
          </cell>
        </row>
      </sheetData>
      <sheetData sheetId="6429">
        <row r="4">
          <cell r="C4">
            <v>8071025</v>
          </cell>
        </row>
      </sheetData>
      <sheetData sheetId="6430">
        <row r="1">
          <cell r="A1" t="str">
            <v>MRC</v>
          </cell>
        </row>
      </sheetData>
      <sheetData sheetId="6431">
        <row r="1">
          <cell r="A1" t="str">
            <v>MRC</v>
          </cell>
        </row>
      </sheetData>
      <sheetData sheetId="6432">
        <row r="1">
          <cell r="A1" t="str">
            <v>MRC</v>
          </cell>
        </row>
      </sheetData>
      <sheetData sheetId="6433">
        <row r="1">
          <cell r="Q1">
            <v>2</v>
          </cell>
        </row>
      </sheetData>
      <sheetData sheetId="6434">
        <row r="1">
          <cell r="G1" t="str">
            <v>48</v>
          </cell>
        </row>
      </sheetData>
      <sheetData sheetId="6435">
        <row r="1">
          <cell r="G1" t="str">
            <v>48</v>
          </cell>
        </row>
      </sheetData>
      <sheetData sheetId="6436">
        <row r="1">
          <cell r="G1" t="str">
            <v>46</v>
          </cell>
        </row>
      </sheetData>
      <sheetData sheetId="6437">
        <row r="1">
          <cell r="G1" t="str">
            <v>48</v>
          </cell>
        </row>
      </sheetData>
      <sheetData sheetId="6438"/>
      <sheetData sheetId="6439">
        <row r="25">
          <cell r="G25" t="str">
            <v>RI</v>
          </cell>
        </row>
      </sheetData>
      <sheetData sheetId="6440">
        <row r="25">
          <cell r="G25" t="str">
            <v>RI</v>
          </cell>
        </row>
      </sheetData>
      <sheetData sheetId="6441">
        <row r="30">
          <cell r="G30" t="str">
            <v>MF</v>
          </cell>
        </row>
      </sheetData>
      <sheetData sheetId="6442">
        <row r="24">
          <cell r="G24" t="str">
            <v>IA</v>
          </cell>
        </row>
      </sheetData>
      <sheetData sheetId="6443">
        <row r="24">
          <cell r="G24" t="str">
            <v>IA</v>
          </cell>
        </row>
      </sheetData>
      <sheetData sheetId="6444">
        <row r="30">
          <cell r="G30" t="str">
            <v>MF</v>
          </cell>
        </row>
      </sheetData>
      <sheetData sheetId="6445">
        <row r="24">
          <cell r="G24" t="str">
            <v>IA</v>
          </cell>
        </row>
      </sheetData>
      <sheetData sheetId="6446"/>
      <sheetData sheetId="6447"/>
      <sheetData sheetId="6448">
        <row r="6">
          <cell r="D6">
            <v>1</v>
          </cell>
        </row>
      </sheetData>
      <sheetData sheetId="6449">
        <row r="6">
          <cell r="D6">
            <v>1</v>
          </cell>
        </row>
      </sheetData>
      <sheetData sheetId="6450">
        <row r="6">
          <cell r="D6">
            <v>1</v>
          </cell>
        </row>
      </sheetData>
      <sheetData sheetId="6451">
        <row r="6">
          <cell r="D6">
            <v>1</v>
          </cell>
        </row>
      </sheetData>
      <sheetData sheetId="6452" refreshError="1"/>
      <sheetData sheetId="6453" refreshError="1"/>
      <sheetData sheetId="6454"/>
      <sheetData sheetId="6455"/>
      <sheetData sheetId="6456"/>
      <sheetData sheetId="6457"/>
      <sheetData sheetId="6458" refreshError="1"/>
      <sheetData sheetId="6459">
        <row r="110">
          <cell r="H110">
            <v>0</v>
          </cell>
        </row>
      </sheetData>
      <sheetData sheetId="6460">
        <row r="110">
          <cell r="H110">
            <v>0</v>
          </cell>
        </row>
      </sheetData>
      <sheetData sheetId="6461">
        <row r="112">
          <cell r="B112" t="str">
            <v/>
          </cell>
        </row>
      </sheetData>
      <sheetData sheetId="6462"/>
      <sheetData sheetId="6463"/>
      <sheetData sheetId="6464"/>
      <sheetData sheetId="6465" refreshError="1"/>
      <sheetData sheetId="6466" refreshError="1"/>
      <sheetData sheetId="6467">
        <row r="7">
          <cell r="D7" t="str">
            <v>Partner #</v>
          </cell>
        </row>
      </sheetData>
      <sheetData sheetId="6468">
        <row r="1">
          <cell r="C1" t="str">
            <v>Special Allocation Information</v>
          </cell>
        </row>
      </sheetData>
      <sheetData sheetId="6469">
        <row r="7">
          <cell r="D7" t="str">
            <v>Partner #</v>
          </cell>
        </row>
      </sheetData>
      <sheetData sheetId="6470">
        <row r="1">
          <cell r="C1" t="str">
            <v>Special Allocation Information</v>
          </cell>
        </row>
      </sheetData>
      <sheetData sheetId="6471">
        <row r="7">
          <cell r="D7" t="str">
            <v>Partner #</v>
          </cell>
        </row>
      </sheetData>
      <sheetData sheetId="6472">
        <row r="1">
          <cell r="C1" t="str">
            <v>Special Allocation Information</v>
          </cell>
        </row>
      </sheetData>
      <sheetData sheetId="6473"/>
      <sheetData sheetId="6474">
        <row r="5">
          <cell r="E5" t="str">
            <v>12-31-2007</v>
          </cell>
        </row>
      </sheetData>
      <sheetData sheetId="6475"/>
      <sheetData sheetId="6476"/>
      <sheetData sheetId="6477"/>
      <sheetData sheetId="6478"/>
      <sheetData sheetId="6479"/>
      <sheetData sheetId="6480"/>
      <sheetData sheetId="6481">
        <row r="107">
          <cell r="A107" t="str">
            <v>Organizer | Informational Forms | Asset Acquisition Statement | [name of party]</v>
          </cell>
        </row>
      </sheetData>
      <sheetData sheetId="6482" refreshError="1"/>
      <sheetData sheetId="6483">
        <row r="107">
          <cell r="A107" t="str">
            <v>Organizer | Informational Forms | Asset Acquisition Statement | [name of party]</v>
          </cell>
        </row>
      </sheetData>
      <sheetData sheetId="6484" refreshError="1"/>
      <sheetData sheetId="6485" refreshError="1"/>
      <sheetData sheetId="6486"/>
      <sheetData sheetId="6487">
        <row r="107">
          <cell r="A107" t="str">
            <v>Organizer | Informational Forms | Asset Acquisition Statement | [name of party]</v>
          </cell>
        </row>
      </sheetData>
      <sheetData sheetId="6488"/>
      <sheetData sheetId="6489"/>
      <sheetData sheetId="6490" refreshError="1"/>
      <sheetData sheetId="6491"/>
      <sheetData sheetId="6492" refreshError="1"/>
      <sheetData sheetId="6493" refreshError="1"/>
      <sheetData sheetId="6494" refreshError="1"/>
      <sheetData sheetId="6495">
        <row r="3">
          <cell r="K3" t="str">
            <v xml:space="preserve">From </v>
          </cell>
        </row>
      </sheetData>
      <sheetData sheetId="6496" refreshError="1"/>
      <sheetData sheetId="6497" refreshError="1"/>
      <sheetData sheetId="6498" refreshError="1"/>
      <sheetData sheetId="6499" refreshError="1"/>
      <sheetData sheetId="6500"/>
      <sheetData sheetId="6501">
        <row r="3">
          <cell r="K3" t="str">
            <v xml:space="preserve">From </v>
          </cell>
        </row>
      </sheetData>
      <sheetData sheetId="6502"/>
      <sheetData sheetId="6503">
        <row r="107">
          <cell r="A107" t="str">
            <v>Organizer:  Information Returns | Asset Acquition | (Name of Other Party)</v>
          </cell>
        </row>
      </sheetData>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row r="4">
          <cell r="C4">
            <v>8071025</v>
          </cell>
        </row>
      </sheetData>
      <sheetData sheetId="6531">
        <row r="1">
          <cell r="A1" t="str">
            <v>MRC</v>
          </cell>
        </row>
      </sheetData>
      <sheetData sheetId="6532">
        <row r="1">
          <cell r="A1" t="str">
            <v>MRC</v>
          </cell>
        </row>
      </sheetData>
      <sheetData sheetId="6533">
        <row r="20">
          <cell r="E20" t="str">
            <v>JW</v>
          </cell>
        </row>
      </sheetData>
      <sheetData sheetId="6534">
        <row r="1">
          <cell r="C1" t="str">
            <v>Special Allocation Information</v>
          </cell>
        </row>
      </sheetData>
      <sheetData sheetId="6535">
        <row r="73">
          <cell r="A73">
            <v>0</v>
          </cell>
        </row>
      </sheetData>
      <sheetData sheetId="6536" refreshError="1"/>
      <sheetData sheetId="6537" refreshError="1"/>
      <sheetData sheetId="6538"/>
      <sheetData sheetId="6539"/>
      <sheetData sheetId="6540"/>
      <sheetData sheetId="6541"/>
      <sheetData sheetId="6542"/>
      <sheetData sheetId="6543"/>
      <sheetData sheetId="6544">
        <row r="4">
          <cell r="J4">
            <v>2003</v>
          </cell>
        </row>
      </sheetData>
      <sheetData sheetId="6545" refreshError="1"/>
      <sheetData sheetId="6546"/>
      <sheetData sheetId="6547"/>
      <sheetData sheetId="6548"/>
      <sheetData sheetId="6549">
        <row r="7">
          <cell r="K7" t="str">
            <v>FY 2003</v>
          </cell>
        </row>
      </sheetData>
      <sheetData sheetId="6550">
        <row r="9">
          <cell r="D9" t="str">
            <v>Direct NWA PA - Large Plant</v>
          </cell>
        </row>
      </sheetData>
      <sheetData sheetId="6551">
        <row r="12">
          <cell r="K12">
            <v>0</v>
          </cell>
        </row>
      </sheetData>
      <sheetData sheetId="6552"/>
      <sheetData sheetId="6553"/>
      <sheetData sheetId="6554"/>
      <sheetData sheetId="6555"/>
      <sheetData sheetId="6556"/>
      <sheetData sheetId="6557"/>
      <sheetData sheetId="6558"/>
      <sheetData sheetId="6559"/>
      <sheetData sheetId="6560"/>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refreshError="1"/>
      <sheetData sheetId="6600" refreshError="1"/>
      <sheetData sheetId="6601" refreshError="1"/>
      <sheetData sheetId="6602" refreshError="1"/>
      <sheetData sheetId="6603"/>
      <sheetData sheetId="6604"/>
      <sheetData sheetId="6605"/>
      <sheetData sheetId="6606"/>
      <sheetData sheetId="6607"/>
      <sheetData sheetId="6608"/>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sheetData sheetId="6621"/>
      <sheetData sheetId="6622"/>
      <sheetData sheetId="6623"/>
      <sheetData sheetId="6624"/>
      <sheetData sheetId="6625"/>
      <sheetData sheetId="6626"/>
      <sheetData sheetId="6627"/>
      <sheetData sheetId="6628"/>
      <sheetData sheetId="6629"/>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sheetData sheetId="6642"/>
      <sheetData sheetId="6643"/>
      <sheetData sheetId="6644"/>
      <sheetData sheetId="6645"/>
      <sheetData sheetId="6646"/>
      <sheetData sheetId="6647"/>
      <sheetData sheetId="6648"/>
      <sheetData sheetId="6649"/>
      <sheetData sheetId="6650" refreshError="1"/>
      <sheetData sheetId="6651" refreshError="1"/>
      <sheetData sheetId="6652" refreshError="1"/>
      <sheetData sheetId="6653" refreshError="1"/>
      <sheetData sheetId="6654" refreshError="1"/>
      <sheetData sheetId="6655" refreshError="1"/>
      <sheetData sheetId="6656" refreshError="1"/>
      <sheetData sheetId="6657"/>
      <sheetData sheetId="6658" refreshError="1"/>
      <sheetData sheetId="6659">
        <row r="1">
          <cell r="A1" t="str">
            <v>Reconciliation of Book to Taxable Income</v>
          </cell>
        </row>
      </sheetData>
      <sheetData sheetId="6660"/>
      <sheetData sheetId="6661"/>
      <sheetData sheetId="6662"/>
      <sheetData sheetId="6663"/>
      <sheetData sheetId="6664"/>
      <sheetData sheetId="6665"/>
      <sheetData sheetId="6666"/>
      <sheetData sheetId="6667"/>
      <sheetData sheetId="6668"/>
      <sheetData sheetId="6669"/>
      <sheetData sheetId="6670" refreshError="1"/>
      <sheetData sheetId="6671"/>
      <sheetData sheetId="6672"/>
      <sheetData sheetId="6673"/>
      <sheetData sheetId="6674"/>
      <sheetData sheetId="6675"/>
      <sheetData sheetId="6676"/>
      <sheetData sheetId="6677"/>
      <sheetData sheetId="6678"/>
      <sheetData sheetId="6679"/>
      <sheetData sheetId="6680" refreshError="1"/>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refreshError="1"/>
      <sheetData sheetId="6706"/>
      <sheetData sheetId="6707"/>
      <sheetData sheetId="6708"/>
      <sheetData sheetId="6709"/>
      <sheetData sheetId="6710"/>
      <sheetData sheetId="6711" refreshError="1"/>
      <sheetData sheetId="6712" refreshError="1"/>
      <sheetData sheetId="6713"/>
      <sheetData sheetId="6714"/>
      <sheetData sheetId="6715"/>
      <sheetData sheetId="6716"/>
      <sheetData sheetId="6717"/>
      <sheetData sheetId="6718"/>
      <sheetData sheetId="6719"/>
      <sheetData sheetId="6720"/>
      <sheetData sheetId="672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ow r="4">
          <cell r="A4" t="str">
            <v>Australia</v>
          </cell>
        </row>
      </sheetData>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sheetData sheetId="6762" refreshError="1"/>
      <sheetData sheetId="6763" refreshError="1"/>
      <sheetData sheetId="6764">
        <row r="10">
          <cell r="B10" t="str">
            <v>Product1</v>
          </cell>
        </row>
      </sheetData>
      <sheetData sheetId="6765" refreshError="1"/>
      <sheetData sheetId="6766"/>
      <sheetData sheetId="6767" refreshError="1"/>
      <sheetData sheetId="6768" refreshError="1"/>
      <sheetData sheetId="6769"/>
      <sheetData sheetId="6770" refreshError="1"/>
      <sheetData sheetId="6771"/>
      <sheetData sheetId="6772"/>
      <sheetData sheetId="6773" refreshError="1"/>
      <sheetData sheetId="6774"/>
      <sheetData sheetId="6775" refreshError="1"/>
      <sheetData sheetId="6776"/>
      <sheetData sheetId="6777"/>
      <sheetData sheetId="6778"/>
      <sheetData sheetId="6779" refreshError="1"/>
      <sheetData sheetId="6780">
        <row r="26">
          <cell r="E26">
            <v>0</v>
          </cell>
        </row>
      </sheetData>
      <sheetData sheetId="6781" refreshError="1"/>
      <sheetData sheetId="6782"/>
      <sheetData sheetId="6783">
        <row r="45">
          <cell r="F45">
            <v>11397</v>
          </cell>
        </row>
      </sheetData>
      <sheetData sheetId="6784"/>
      <sheetData sheetId="6785"/>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ow r="1">
          <cell r="C1">
            <v>0.21413276231263384</v>
          </cell>
        </row>
      </sheetData>
      <sheetData sheetId="6819"/>
      <sheetData sheetId="6820">
        <row r="95">
          <cell r="AX95">
            <v>147238734.09</v>
          </cell>
        </row>
      </sheetData>
      <sheetData sheetId="6821"/>
      <sheetData sheetId="6822">
        <row r="72">
          <cell r="U72">
            <v>690000</v>
          </cell>
        </row>
      </sheetData>
      <sheetData sheetId="6823"/>
      <sheetData sheetId="6824"/>
      <sheetData sheetId="6825"/>
      <sheetData sheetId="6826"/>
      <sheetData sheetId="6827">
        <row r="46">
          <cell r="BD46">
            <v>1.2315018367157732E-2</v>
          </cell>
        </row>
      </sheetData>
      <sheetData sheetId="6828">
        <row r="5">
          <cell r="H5">
            <v>0.33333333333333331</v>
          </cell>
        </row>
      </sheetData>
      <sheetData sheetId="6829" refreshError="1"/>
      <sheetData sheetId="6830" refreshError="1"/>
      <sheetData sheetId="6831" refreshError="1"/>
      <sheetData sheetId="6832" refreshError="1"/>
      <sheetData sheetId="6833"/>
      <sheetData sheetId="6834"/>
      <sheetData sheetId="6835" refreshError="1"/>
      <sheetData sheetId="6836"/>
      <sheetData sheetId="6837" refreshError="1"/>
      <sheetData sheetId="6838" refreshError="1"/>
      <sheetData sheetId="6839"/>
      <sheetData sheetId="6840"/>
      <sheetData sheetId="6841" refreshError="1"/>
      <sheetData sheetId="6842" refreshError="1"/>
      <sheetData sheetId="6843"/>
      <sheetData sheetId="6844"/>
      <sheetData sheetId="6845"/>
      <sheetData sheetId="6846" refreshError="1"/>
      <sheetData sheetId="6847"/>
      <sheetData sheetId="6848"/>
      <sheetData sheetId="6849"/>
      <sheetData sheetId="6850"/>
      <sheetData sheetId="6851"/>
      <sheetData sheetId="6852"/>
      <sheetData sheetId="6853">
        <row r="3">
          <cell r="E3" t="str">
            <v>116500.8-PPEF XIII</v>
          </cell>
        </row>
      </sheetData>
      <sheetData sheetId="6854">
        <row r="3">
          <cell r="E3" t="str">
            <v>116500.8-PPEF XIII</v>
          </cell>
        </row>
      </sheetData>
      <sheetData sheetId="6855"/>
      <sheetData sheetId="6856">
        <row r="7">
          <cell r="B7">
            <v>100</v>
          </cell>
        </row>
      </sheetData>
      <sheetData sheetId="6857">
        <row r="4">
          <cell r="B4" t="str">
            <v>Calendar</v>
          </cell>
        </row>
      </sheetData>
      <sheetData sheetId="6858">
        <row r="3">
          <cell r="E3" t="str">
            <v>116500.8-PPEF XIII</v>
          </cell>
        </row>
      </sheetData>
      <sheetData sheetId="6859">
        <row r="3">
          <cell r="B3" t="str">
            <v>FOF</v>
          </cell>
        </row>
      </sheetData>
      <sheetData sheetId="6860">
        <row r="3">
          <cell r="M3" t="str">
            <v>$891  from underlying PFIC Tekni - Plex not picked up on CY return.  Filing $0 on 8621 to match return, true up in 2010.</v>
          </cell>
        </row>
      </sheetData>
      <sheetData sheetId="6861">
        <row r="2">
          <cell r="B2" t="str">
            <v>Other 1 - IP Comments</v>
          </cell>
        </row>
      </sheetData>
      <sheetData sheetId="6862" refreshError="1"/>
      <sheetData sheetId="6863">
        <row r="1">
          <cell r="B1">
            <v>0</v>
          </cell>
        </row>
      </sheetData>
      <sheetData sheetId="6864">
        <row r="2">
          <cell r="B2" t="str">
            <v>Other 1 - IP Comments</v>
          </cell>
        </row>
      </sheetData>
      <sheetData sheetId="6865">
        <row r="3">
          <cell r="B3" t="str">
            <v>Form 8886 Input - VALID Dropdown Choices</v>
          </cell>
        </row>
      </sheetData>
      <sheetData sheetId="6866">
        <row r="3">
          <cell r="E3" t="str">
            <v>116500.8-PPEF XIII</v>
          </cell>
        </row>
      </sheetData>
      <sheetData sheetId="6867" refreshError="1"/>
      <sheetData sheetId="6868"/>
      <sheetData sheetId="6869"/>
      <sheetData sheetId="6870" refreshError="1"/>
      <sheetData sheetId="6871"/>
      <sheetData sheetId="6872"/>
      <sheetData sheetId="6873" refreshError="1"/>
      <sheetData sheetId="6874"/>
      <sheetData sheetId="6875" refreshError="1"/>
      <sheetData sheetId="6876" refreshError="1"/>
      <sheetData sheetId="6877">
        <row r="1">
          <cell r="B1" t="str">
            <v>VALID Dropdown Choices</v>
          </cell>
        </row>
      </sheetData>
      <sheetData sheetId="6878" refreshError="1"/>
      <sheetData sheetId="6879" refreshError="1"/>
      <sheetData sheetId="6880" refreshError="1"/>
      <sheetData sheetId="6881" refreshError="1"/>
      <sheetData sheetId="6882" refreshError="1"/>
      <sheetData sheetId="6883">
        <row r="6">
          <cell r="A6" t="str">
            <v xml:space="preserve">Balance Brought Forward </v>
          </cell>
        </row>
      </sheetData>
      <sheetData sheetId="6884">
        <row r="1">
          <cell r="A1" t="str">
            <v>Joe Aiello</v>
          </cell>
        </row>
      </sheetData>
      <sheetData sheetId="6885">
        <row r="1">
          <cell r="A1" t="str">
            <v>Linda Anderson</v>
          </cell>
        </row>
      </sheetData>
      <sheetData sheetId="6886" refreshError="1"/>
      <sheetData sheetId="6887">
        <row r="1">
          <cell r="A1" t="str">
            <v>Ron Astin</v>
          </cell>
        </row>
      </sheetData>
      <sheetData sheetId="6888">
        <row r="1">
          <cell r="A1" t="str">
            <v>Robert Baird</v>
          </cell>
        </row>
      </sheetData>
      <sheetData sheetId="6889">
        <row r="1">
          <cell r="A1" t="str">
            <v>Tim Batts</v>
          </cell>
        </row>
      </sheetData>
      <sheetData sheetId="6890" refreshError="1"/>
      <sheetData sheetId="6891" refreshError="1"/>
      <sheetData sheetId="6892" refreshError="1"/>
      <sheetData sheetId="6893">
        <row r="1">
          <cell r="A1" t="str">
            <v>Larry Calame</v>
          </cell>
        </row>
      </sheetData>
      <sheetData sheetId="6894">
        <row r="6">
          <cell r="A6" t="str">
            <v xml:space="preserve">Balance Brought Forward </v>
          </cell>
        </row>
      </sheetData>
      <sheetData sheetId="6895">
        <row r="1">
          <cell r="A1" t="str">
            <v>Debbie Caldwell</v>
          </cell>
        </row>
      </sheetData>
      <sheetData sheetId="6896">
        <row r="1">
          <cell r="A1" t="str">
            <v>Chris Cameron</v>
          </cell>
        </row>
      </sheetData>
      <sheetData sheetId="6897">
        <row r="1">
          <cell r="A1" t="str">
            <v>Bill Carlson</v>
          </cell>
        </row>
      </sheetData>
      <sheetData sheetId="6898" refreshError="1"/>
      <sheetData sheetId="6899" refreshError="1"/>
      <sheetData sheetId="6900">
        <row r="1">
          <cell r="A1" t="str">
            <v>Trevor Clark</v>
          </cell>
        </row>
      </sheetData>
      <sheetData sheetId="6901" refreshError="1"/>
      <sheetData sheetId="6902">
        <row r="1">
          <cell r="A1" t="str">
            <v>Jim Cook</v>
          </cell>
        </row>
      </sheetData>
      <sheetData sheetId="6903">
        <row r="1">
          <cell r="A1" t="str">
            <v>Norma Cook</v>
          </cell>
        </row>
      </sheetData>
      <sheetData sheetId="6904" refreshError="1"/>
      <sheetData sheetId="6905">
        <row r="1">
          <cell r="A1" t="str">
            <v>John Corey</v>
          </cell>
        </row>
      </sheetData>
      <sheetData sheetId="6906"/>
      <sheetData sheetId="6907">
        <row r="1">
          <cell r="A1" t="str">
            <v>Todd Cruz</v>
          </cell>
        </row>
      </sheetData>
      <sheetData sheetId="6908">
        <row r="1">
          <cell r="A1" t="str">
            <v>April Danbury</v>
          </cell>
        </row>
      </sheetData>
      <sheetData sheetId="6909">
        <row r="1">
          <cell r="A1" t="str">
            <v>David de Looze</v>
          </cell>
        </row>
      </sheetData>
      <sheetData sheetId="6910" refreshError="1"/>
      <sheetData sheetId="6911">
        <row r="1">
          <cell r="A1" t="str">
            <v>Prashant Dubey</v>
          </cell>
        </row>
      </sheetData>
      <sheetData sheetId="6912">
        <row r="1">
          <cell r="A1" t="str">
            <v>Greg Duke</v>
          </cell>
        </row>
      </sheetData>
      <sheetData sheetId="6913">
        <row r="1">
          <cell r="A1" t="str">
            <v>Richard Dukes</v>
          </cell>
        </row>
      </sheetData>
      <sheetData sheetId="6914">
        <row r="1">
          <cell r="A1" t="str">
            <v>Jon Eldridge</v>
          </cell>
        </row>
      </sheetData>
      <sheetData sheetId="6915" refreshError="1"/>
      <sheetData sheetId="6916"/>
      <sheetData sheetId="6917">
        <row r="1">
          <cell r="A1" t="str">
            <v>Todd Findlay</v>
          </cell>
        </row>
      </sheetData>
      <sheetData sheetId="6918" refreshError="1"/>
      <sheetData sheetId="6919">
        <row r="1">
          <cell r="A1" t="str">
            <v>Thilo Freeman</v>
          </cell>
        </row>
      </sheetData>
      <sheetData sheetId="6920">
        <row r="1">
          <cell r="A1" t="str">
            <v>Patrick Gibson</v>
          </cell>
        </row>
      </sheetData>
      <sheetData sheetId="6921"/>
      <sheetData sheetId="6922">
        <row r="1">
          <cell r="A1" t="str">
            <v>Winston Goodbody</v>
          </cell>
        </row>
      </sheetData>
      <sheetData sheetId="6923"/>
      <sheetData sheetId="6924"/>
      <sheetData sheetId="6925">
        <row r="1">
          <cell r="A1" t="str">
            <v>Brad Gragert</v>
          </cell>
        </row>
      </sheetData>
      <sheetData sheetId="6926">
        <row r="1">
          <cell r="A1" t="str">
            <v>Tim Griffiths</v>
          </cell>
        </row>
      </sheetData>
      <sheetData sheetId="6927">
        <row r="1">
          <cell r="A1" t="str">
            <v>Loren Guthrie</v>
          </cell>
        </row>
      </sheetData>
      <sheetData sheetId="6928">
        <row r="1">
          <cell r="A1" t="str">
            <v>Tho Han</v>
          </cell>
        </row>
      </sheetData>
      <sheetData sheetId="6929">
        <row r="1">
          <cell r="A1" t="str">
            <v>Brad Harris</v>
          </cell>
        </row>
      </sheetData>
      <sheetData sheetId="6930" refreshError="1"/>
      <sheetData sheetId="6931" refreshError="1"/>
      <sheetData sheetId="6932"/>
      <sheetData sheetId="6933">
        <row r="1">
          <cell r="A1" t="str">
            <v>Brett Howard</v>
          </cell>
        </row>
      </sheetData>
      <sheetData sheetId="6934">
        <row r="1">
          <cell r="A1" t="str">
            <v>Nicole Jenkins</v>
          </cell>
        </row>
      </sheetData>
      <sheetData sheetId="6935" refreshError="1"/>
      <sheetData sheetId="6936" refreshError="1"/>
      <sheetData sheetId="6937">
        <row r="1">
          <cell r="A1" t="str">
            <v>Dwayne Johnson</v>
          </cell>
        </row>
      </sheetData>
      <sheetData sheetId="6938">
        <row r="1">
          <cell r="A1" t="str">
            <v>Kalah Kahl</v>
          </cell>
        </row>
      </sheetData>
      <sheetData sheetId="6939">
        <row r="1">
          <cell r="A1" t="str">
            <v>Doug Kaminski</v>
          </cell>
        </row>
      </sheetData>
      <sheetData sheetId="6940" refreshError="1"/>
      <sheetData sheetId="6941">
        <row r="1">
          <cell r="A1" t="str">
            <v>Damon Knight</v>
          </cell>
        </row>
      </sheetData>
      <sheetData sheetId="6942"/>
      <sheetData sheetId="6943">
        <row r="1">
          <cell r="A1" t="str">
            <v>Kate Kockler</v>
          </cell>
        </row>
      </sheetData>
      <sheetData sheetId="6944" refreshError="1"/>
      <sheetData sheetId="6945"/>
      <sheetData sheetId="6946">
        <row r="1">
          <cell r="A1" t="str">
            <v>Employee Name</v>
          </cell>
        </row>
      </sheetData>
      <sheetData sheetId="6947">
        <row r="1">
          <cell r="A1" t="str">
            <v>Rob Lekowski</v>
          </cell>
        </row>
      </sheetData>
      <sheetData sheetId="6948">
        <row r="1">
          <cell r="A1" t="str">
            <v>Deborah Libby</v>
          </cell>
        </row>
      </sheetData>
      <sheetData sheetId="6949">
        <row r="1">
          <cell r="A1" t="str">
            <v>Marc Litchfield</v>
          </cell>
        </row>
      </sheetData>
      <sheetData sheetId="6950" refreshError="1"/>
      <sheetData sheetId="6951">
        <row r="6">
          <cell r="A6" t="str">
            <v xml:space="preserve">Balance Brought Forward </v>
          </cell>
        </row>
      </sheetData>
      <sheetData sheetId="6952">
        <row r="1">
          <cell r="A1" t="str">
            <v xml:space="preserve">Mary Mack </v>
          </cell>
        </row>
      </sheetData>
      <sheetData sheetId="6953">
        <row r="1">
          <cell r="A1" t="str">
            <v>Dee Madden</v>
          </cell>
        </row>
      </sheetData>
      <sheetData sheetId="6954" refreshError="1"/>
      <sheetData sheetId="6955" refreshError="1"/>
      <sheetData sheetId="6956"/>
      <sheetData sheetId="6957">
        <row r="1">
          <cell r="A1" t="str">
            <v>Gerald Massey</v>
          </cell>
        </row>
      </sheetData>
      <sheetData sheetId="6958">
        <row r="1">
          <cell r="A1" t="str">
            <v>Chris May</v>
          </cell>
        </row>
      </sheetData>
      <sheetData sheetId="6959">
        <row r="1">
          <cell r="A1" t="str">
            <v>Peter McLaughlin</v>
          </cell>
        </row>
      </sheetData>
      <sheetData sheetId="6960">
        <row r="1">
          <cell r="A1" t="str">
            <v>Sherron Meinert</v>
          </cell>
        </row>
      </sheetData>
      <sheetData sheetId="6961" refreshError="1"/>
      <sheetData sheetId="6962" refreshError="1"/>
      <sheetData sheetId="6963" refreshError="1"/>
      <sheetData sheetId="6964">
        <row r="1">
          <cell r="A1" t="str">
            <v>Kathy Murray</v>
          </cell>
        </row>
      </sheetData>
      <sheetData sheetId="6965" refreshError="1"/>
      <sheetData sheetId="6966">
        <row r="1">
          <cell r="A1" t="str">
            <v>Jason Olson</v>
          </cell>
        </row>
      </sheetData>
      <sheetData sheetId="6967" refreshError="1"/>
      <sheetData sheetId="6968"/>
      <sheetData sheetId="6969">
        <row r="1">
          <cell r="A1" t="str">
            <v>Dan Pelc</v>
          </cell>
        </row>
      </sheetData>
      <sheetData sheetId="6970">
        <row r="1">
          <cell r="A1" t="str">
            <v>Bonita Jo Poindexter</v>
          </cell>
        </row>
      </sheetData>
      <sheetData sheetId="6971">
        <row r="1">
          <cell r="A1" t="str">
            <v xml:space="preserve">Lyman Potts </v>
          </cell>
        </row>
      </sheetData>
      <sheetData sheetId="6972"/>
      <sheetData sheetId="6973" refreshError="1"/>
      <sheetData sheetId="6974">
        <row r="1">
          <cell r="A1" t="str">
            <v>Jason Ray</v>
          </cell>
        </row>
      </sheetData>
      <sheetData sheetId="6975">
        <row r="1">
          <cell r="A1" t="str">
            <v>Mark Reber</v>
          </cell>
        </row>
      </sheetData>
      <sheetData sheetId="6976">
        <row r="1">
          <cell r="A1" t="str">
            <v>Colleen Roe</v>
          </cell>
        </row>
      </sheetData>
      <sheetData sheetId="6977">
        <row r="1">
          <cell r="A1" t="str">
            <v>Rose, Brian</v>
          </cell>
        </row>
      </sheetData>
      <sheetData sheetId="6978">
        <row r="1">
          <cell r="A1" t="str">
            <v>Zigmund Rosinski</v>
          </cell>
        </row>
      </sheetData>
      <sheetData sheetId="6979">
        <row r="1">
          <cell r="A1" t="str">
            <v>Adam Rubinger</v>
          </cell>
        </row>
      </sheetData>
      <sheetData sheetId="6980"/>
      <sheetData sheetId="6981">
        <row r="1">
          <cell r="A1" t="str">
            <v>Belinda Runkle</v>
          </cell>
        </row>
      </sheetData>
      <sheetData sheetId="6982">
        <row r="1">
          <cell r="A1" t="str">
            <v>John Rutledge</v>
          </cell>
        </row>
      </sheetData>
      <sheetData sheetId="6983">
        <row r="1">
          <cell r="A1" t="str">
            <v>Nicholas Scheer</v>
          </cell>
        </row>
      </sheetData>
      <sheetData sheetId="6984"/>
      <sheetData sheetId="6985"/>
      <sheetData sheetId="6986" refreshError="1"/>
      <sheetData sheetId="6987" refreshError="1"/>
      <sheetData sheetId="6988">
        <row r="1">
          <cell r="A1" t="str">
            <v>Ken Smiley</v>
          </cell>
        </row>
      </sheetData>
      <sheetData sheetId="6989" refreshError="1"/>
      <sheetData sheetId="6990">
        <row r="1">
          <cell r="A1" t="str">
            <v>Beth Stehno</v>
          </cell>
        </row>
      </sheetData>
      <sheetData sheetId="6991"/>
      <sheetData sheetId="6992" refreshError="1"/>
      <sheetData sheetId="6993">
        <row r="1">
          <cell r="A1" t="str">
            <v>William Strye</v>
          </cell>
        </row>
      </sheetData>
      <sheetData sheetId="6994">
        <row r="1">
          <cell r="A1" t="str">
            <v>Lisa Surber</v>
          </cell>
        </row>
      </sheetData>
      <sheetData sheetId="6995" refreshError="1"/>
      <sheetData sheetId="6996">
        <row r="6">
          <cell r="A6" t="str">
            <v xml:space="preserve">Balance Brought Forward </v>
          </cell>
        </row>
      </sheetData>
      <sheetData sheetId="6997" refreshError="1"/>
      <sheetData sheetId="6998">
        <row r="1">
          <cell r="A1" t="str">
            <v>Casey Tercek</v>
          </cell>
        </row>
      </sheetData>
      <sheetData sheetId="6999">
        <row r="1">
          <cell r="A1" t="str">
            <v>Michael Terry</v>
          </cell>
        </row>
      </sheetData>
      <sheetData sheetId="7000" refreshError="1"/>
      <sheetData sheetId="7001" refreshError="1"/>
      <sheetData sheetId="7002">
        <row r="1">
          <cell r="A1" t="str">
            <v>Dragomir Todorov</v>
          </cell>
        </row>
      </sheetData>
      <sheetData sheetId="7003">
        <row r="1">
          <cell r="A1" t="str">
            <v>Andrew Trabilsy</v>
          </cell>
        </row>
      </sheetData>
      <sheetData sheetId="7004" refreshError="1"/>
      <sheetData sheetId="7005">
        <row r="1">
          <cell r="A1" t="str">
            <v>Todd Trzcinski</v>
          </cell>
        </row>
      </sheetData>
      <sheetData sheetId="7006">
        <row r="1">
          <cell r="A1" t="str">
            <v>Kevin Unger</v>
          </cell>
        </row>
      </sheetData>
      <sheetData sheetId="7007" refreshError="1"/>
      <sheetData sheetId="7008">
        <row r="1">
          <cell r="A1" t="str">
            <v>David Weber</v>
          </cell>
        </row>
      </sheetData>
      <sheetData sheetId="7009" refreshError="1"/>
      <sheetData sheetId="7010" refreshError="1"/>
      <sheetData sheetId="7011">
        <row r="1">
          <cell r="A1" t="str">
            <v>Aaron Wiley</v>
          </cell>
        </row>
      </sheetData>
      <sheetData sheetId="7012" refreshError="1"/>
      <sheetData sheetId="7013"/>
      <sheetData sheetId="7014">
        <row r="1">
          <cell r="A1" t="str">
            <v>Julia Wotipka</v>
          </cell>
        </row>
      </sheetData>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sheetData sheetId="7031"/>
      <sheetData sheetId="7032">
        <row r="2">
          <cell r="B2" t="str">
            <v>K-1 Code</v>
          </cell>
        </row>
      </sheetData>
      <sheetData sheetId="7033"/>
      <sheetData sheetId="7034"/>
      <sheetData sheetId="7035"/>
      <sheetData sheetId="7036"/>
      <sheetData sheetId="7037"/>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sheetData sheetId="7072" refreshError="1"/>
      <sheetData sheetId="7073" refreshError="1"/>
      <sheetData sheetId="7074" refreshError="1"/>
      <sheetData sheetId="7075" refreshError="1"/>
      <sheetData sheetId="7076" refreshError="1"/>
      <sheetData sheetId="7077" refreshError="1"/>
      <sheetData sheetId="7078"/>
      <sheetData sheetId="7079" refreshError="1"/>
      <sheetData sheetId="7080" refreshError="1"/>
      <sheetData sheetId="708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row r="31">
          <cell r="K31">
            <v>0</v>
          </cell>
        </row>
      </sheetData>
      <sheetData sheetId="7111"/>
      <sheetData sheetId="7112"/>
      <sheetData sheetId="7113"/>
      <sheetData sheetId="7114"/>
      <sheetData sheetId="7115"/>
      <sheetData sheetId="7116"/>
      <sheetData sheetId="7117"/>
      <sheetData sheetId="7118" refreshError="1"/>
      <sheetData sheetId="7119"/>
      <sheetData sheetId="7120"/>
      <sheetData sheetId="7121"/>
      <sheetData sheetId="7122"/>
      <sheetData sheetId="7123"/>
      <sheetData sheetId="7124" refreshError="1"/>
      <sheetData sheetId="7125" refreshError="1"/>
      <sheetData sheetId="7126"/>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ow r="1">
          <cell r="A1" t="str">
            <v>KPMG WP Reference</v>
          </cell>
        </row>
      </sheetData>
      <sheetData sheetId="7151" refreshError="1"/>
      <sheetData sheetId="7152"/>
      <sheetData sheetId="7153" refreshError="1"/>
      <sheetData sheetId="7154"/>
      <sheetData sheetId="7155"/>
      <sheetData sheetId="7156"/>
      <sheetData sheetId="7157" refreshError="1"/>
      <sheetData sheetId="7158"/>
      <sheetData sheetId="7159" refreshError="1"/>
      <sheetData sheetId="7160"/>
      <sheetData sheetId="7161" refreshError="1"/>
      <sheetData sheetId="7162"/>
      <sheetData sheetId="7163"/>
      <sheetData sheetId="7164"/>
      <sheetData sheetId="7165"/>
      <sheetData sheetId="7166"/>
      <sheetData sheetId="7167" refreshError="1"/>
      <sheetData sheetId="7168"/>
      <sheetData sheetId="7169"/>
      <sheetData sheetId="7170" refreshError="1"/>
      <sheetData sheetId="7171" refreshError="1"/>
      <sheetData sheetId="7172"/>
      <sheetData sheetId="7173"/>
      <sheetData sheetId="7174"/>
      <sheetData sheetId="7175"/>
      <sheetData sheetId="7176"/>
      <sheetData sheetId="7177"/>
      <sheetData sheetId="7178"/>
      <sheetData sheetId="7179"/>
      <sheetData sheetId="7180"/>
      <sheetData sheetId="7181" refreshError="1"/>
      <sheetData sheetId="7182" refreshError="1"/>
      <sheetData sheetId="7183"/>
      <sheetData sheetId="7184"/>
      <sheetData sheetId="7185"/>
      <sheetData sheetId="7186">
        <row r="16">
          <cell r="Q16">
            <v>4991441</v>
          </cell>
        </row>
      </sheetData>
      <sheetData sheetId="7187"/>
      <sheetData sheetId="7188" refreshError="1"/>
      <sheetData sheetId="7189" refreshError="1"/>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sheetData sheetId="7213"/>
      <sheetData sheetId="7214" refreshError="1"/>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refreshError="1"/>
      <sheetData sheetId="7230" refreshError="1"/>
      <sheetData sheetId="7231" refreshError="1"/>
      <sheetData sheetId="7232" refreshError="1"/>
      <sheetData sheetId="7233" refreshError="1"/>
      <sheetData sheetId="7234"/>
      <sheetData sheetId="7235"/>
      <sheetData sheetId="7236"/>
      <sheetData sheetId="7237" refreshError="1"/>
      <sheetData sheetId="7238" refreshError="1"/>
      <sheetData sheetId="7239" refreshError="1"/>
      <sheetData sheetId="7240" refreshError="1"/>
      <sheetData sheetId="7241" refreshError="1"/>
      <sheetData sheetId="7242" refreshError="1"/>
      <sheetData sheetId="7243" refreshError="1"/>
      <sheetData sheetId="7244"/>
      <sheetData sheetId="7245"/>
      <sheetData sheetId="7246"/>
      <sheetData sheetId="7247" refreshError="1"/>
      <sheetData sheetId="7248" refreshError="1"/>
      <sheetData sheetId="7249" refreshError="1"/>
      <sheetData sheetId="7250" refreshError="1"/>
      <sheetData sheetId="7251" refreshError="1"/>
      <sheetData sheetId="7252" refreshError="1"/>
      <sheetData sheetId="7253" refreshError="1"/>
      <sheetData sheetId="7254"/>
      <sheetData sheetId="7255" refreshError="1"/>
      <sheetData sheetId="7256"/>
      <sheetData sheetId="7257" refreshError="1"/>
      <sheetData sheetId="7258"/>
      <sheetData sheetId="7259"/>
      <sheetData sheetId="7260"/>
      <sheetData sheetId="7261"/>
      <sheetData sheetId="7262"/>
      <sheetData sheetId="7263"/>
      <sheetData sheetId="7264"/>
      <sheetData sheetId="7265"/>
      <sheetData sheetId="7266" refreshError="1"/>
      <sheetData sheetId="7267" refreshError="1"/>
      <sheetData sheetId="7268"/>
      <sheetData sheetId="7269"/>
      <sheetData sheetId="7270"/>
      <sheetData sheetId="7271" refreshError="1"/>
      <sheetData sheetId="7272">
        <row r="4">
          <cell r="B4" t="str">
            <v>029108</v>
          </cell>
        </row>
      </sheetData>
      <sheetData sheetId="7273"/>
      <sheetData sheetId="7274"/>
      <sheetData sheetId="7275" refreshError="1"/>
      <sheetData sheetId="7276"/>
      <sheetData sheetId="7277"/>
      <sheetData sheetId="7278" refreshError="1"/>
      <sheetData sheetId="7279" refreshError="1"/>
      <sheetData sheetId="7280" refreshError="1"/>
      <sheetData sheetId="7281"/>
      <sheetData sheetId="7282"/>
      <sheetData sheetId="7283" refreshError="1"/>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refreshError="1"/>
      <sheetData sheetId="7302" refreshError="1"/>
      <sheetData sheetId="7303" refreshError="1"/>
      <sheetData sheetId="7304"/>
      <sheetData sheetId="7305"/>
      <sheetData sheetId="7306" refreshError="1"/>
      <sheetData sheetId="7307"/>
      <sheetData sheetId="7308"/>
      <sheetData sheetId="7309"/>
      <sheetData sheetId="7310"/>
      <sheetData sheetId="7311"/>
      <sheetData sheetId="7312" refreshError="1"/>
      <sheetData sheetId="7313" refreshError="1"/>
      <sheetData sheetId="7314"/>
      <sheetData sheetId="7315" refreshError="1"/>
      <sheetData sheetId="7316"/>
      <sheetData sheetId="7317"/>
      <sheetData sheetId="7318"/>
      <sheetData sheetId="7319" refreshError="1"/>
      <sheetData sheetId="7320"/>
      <sheetData sheetId="7321"/>
      <sheetData sheetId="7322"/>
      <sheetData sheetId="7323"/>
      <sheetData sheetId="7324"/>
      <sheetData sheetId="7325" refreshError="1"/>
      <sheetData sheetId="7326" refreshError="1"/>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refreshError="1"/>
      <sheetData sheetId="7347" refreshError="1"/>
      <sheetData sheetId="7348" refreshError="1"/>
      <sheetData sheetId="7349">
        <row r="99">
          <cell r="D99">
            <v>0.99999899999999997</v>
          </cell>
        </row>
      </sheetData>
      <sheetData sheetId="7350"/>
      <sheetData sheetId="7351"/>
      <sheetData sheetId="7352"/>
      <sheetData sheetId="7353"/>
      <sheetData sheetId="7354" refreshError="1"/>
      <sheetData sheetId="7355"/>
      <sheetData sheetId="7356" refreshError="1"/>
      <sheetData sheetId="7357"/>
      <sheetData sheetId="7358" refreshError="1"/>
      <sheetData sheetId="7359" refreshError="1"/>
      <sheetData sheetId="7360" refreshError="1"/>
      <sheetData sheetId="7361"/>
      <sheetData sheetId="7362"/>
      <sheetData sheetId="7363"/>
      <sheetData sheetId="7364"/>
      <sheetData sheetId="7365"/>
      <sheetData sheetId="7366"/>
      <sheetData sheetId="7367"/>
      <sheetData sheetId="7368"/>
      <sheetData sheetId="7369"/>
      <sheetData sheetId="7370"/>
      <sheetData sheetId="7371"/>
      <sheetData sheetId="7372" refreshError="1"/>
      <sheetData sheetId="7373" refreshError="1"/>
      <sheetData sheetId="7374"/>
      <sheetData sheetId="7375">
        <row r="1">
          <cell r="C1">
            <v>0.21413276231263384</v>
          </cell>
        </row>
      </sheetData>
      <sheetData sheetId="7376" refreshError="1"/>
      <sheetData sheetId="7377" refreshError="1"/>
      <sheetData sheetId="7378" refreshError="1"/>
      <sheetData sheetId="7379">
        <row r="15">
          <cell r="E15" t="b">
            <v>0</v>
          </cell>
        </row>
      </sheetData>
      <sheetData sheetId="7380"/>
      <sheetData sheetId="7381"/>
      <sheetData sheetId="7382"/>
      <sheetData sheetId="7383"/>
      <sheetData sheetId="7384"/>
      <sheetData sheetId="7385"/>
      <sheetData sheetId="7386">
        <row r="11">
          <cell r="A11" t="str">
            <v>C2-1</v>
          </cell>
        </row>
      </sheetData>
      <sheetData sheetId="7387"/>
      <sheetData sheetId="7388"/>
      <sheetData sheetId="7389"/>
      <sheetData sheetId="7390" refreshError="1"/>
      <sheetData sheetId="7391"/>
      <sheetData sheetId="7392"/>
      <sheetData sheetId="7393"/>
      <sheetData sheetId="7394"/>
      <sheetData sheetId="7395"/>
      <sheetData sheetId="7396"/>
      <sheetData sheetId="7397"/>
      <sheetData sheetId="7398">
        <row r="11">
          <cell r="G11">
            <v>-8798332</v>
          </cell>
        </row>
      </sheetData>
      <sheetData sheetId="7399"/>
      <sheetData sheetId="7400"/>
      <sheetData sheetId="7401"/>
      <sheetData sheetId="7402"/>
      <sheetData sheetId="7403"/>
      <sheetData sheetId="7404"/>
      <sheetData sheetId="7405"/>
      <sheetData sheetId="7406"/>
      <sheetData sheetId="7407"/>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sheetData sheetId="7468"/>
      <sheetData sheetId="7469"/>
      <sheetData sheetId="7470"/>
      <sheetData sheetId="7471"/>
      <sheetData sheetId="7472"/>
      <sheetData sheetId="7473"/>
      <sheetData sheetId="7474"/>
      <sheetData sheetId="7475"/>
      <sheetData sheetId="7476" refreshError="1"/>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refreshError="1"/>
      <sheetData sheetId="7537"/>
      <sheetData sheetId="7538"/>
      <sheetData sheetId="7539"/>
      <sheetData sheetId="7540"/>
      <sheetData sheetId="7541" refreshError="1"/>
      <sheetData sheetId="7542"/>
      <sheetData sheetId="7543"/>
      <sheetData sheetId="7544" refreshError="1"/>
      <sheetData sheetId="7545"/>
      <sheetData sheetId="7546"/>
      <sheetData sheetId="7547"/>
      <sheetData sheetId="7548"/>
      <sheetData sheetId="7549"/>
      <sheetData sheetId="7550"/>
      <sheetData sheetId="7551"/>
      <sheetData sheetId="7552"/>
      <sheetData sheetId="7553"/>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sheetData sheetId="7563"/>
      <sheetData sheetId="7564"/>
      <sheetData sheetId="7565"/>
      <sheetData sheetId="7566"/>
      <sheetData sheetId="7567"/>
      <sheetData sheetId="7568" refreshError="1"/>
      <sheetData sheetId="7569"/>
      <sheetData sheetId="7570" refreshError="1"/>
      <sheetData sheetId="7571"/>
      <sheetData sheetId="7572"/>
      <sheetData sheetId="7573"/>
      <sheetData sheetId="7574"/>
      <sheetData sheetId="7575"/>
      <sheetData sheetId="7576" refreshError="1"/>
      <sheetData sheetId="7577" refreshError="1"/>
      <sheetData sheetId="7578" refreshError="1"/>
      <sheetData sheetId="7579"/>
      <sheetData sheetId="7580" refreshError="1"/>
      <sheetData sheetId="7581" refreshError="1"/>
      <sheetData sheetId="7582" refreshError="1"/>
      <sheetData sheetId="7583" refreshError="1"/>
      <sheetData sheetId="7584" refreshError="1"/>
      <sheetData sheetId="7585" refreshError="1"/>
      <sheetData sheetId="7586"/>
      <sheetData sheetId="7587"/>
      <sheetData sheetId="7588"/>
      <sheetData sheetId="7589"/>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sheetData sheetId="7606" refreshError="1"/>
      <sheetData sheetId="7607" refreshError="1"/>
      <sheetData sheetId="7608" refreshError="1"/>
      <sheetData sheetId="7609" refreshError="1"/>
      <sheetData sheetId="7610" refreshError="1"/>
      <sheetData sheetId="7611" refreshError="1"/>
      <sheetData sheetId="7612" refreshError="1"/>
      <sheetData sheetId="7613"/>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sheetData sheetId="7642"/>
      <sheetData sheetId="7643">
        <row r="49">
          <cell r="B49" t="str">
            <v>ATD - Dal Vict</v>
          </cell>
        </row>
      </sheetData>
      <sheetData sheetId="7644">
        <row r="49">
          <cell r="B49" t="str">
            <v>ATD - Dal Vict</v>
          </cell>
        </row>
      </sheetData>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sheetData sheetId="7682"/>
      <sheetData sheetId="7683" refreshError="1"/>
      <sheetData sheetId="7684" refreshError="1"/>
      <sheetData sheetId="7685" refreshError="1"/>
      <sheetData sheetId="7686" refreshError="1"/>
      <sheetData sheetId="7687" refreshError="1"/>
      <sheetData sheetId="7688"/>
      <sheetData sheetId="7689"/>
      <sheetData sheetId="7690"/>
      <sheetData sheetId="7691" refreshError="1"/>
      <sheetData sheetId="7692" refreshError="1"/>
      <sheetData sheetId="7693" refreshError="1"/>
      <sheetData sheetId="7694" refreshError="1"/>
      <sheetData sheetId="7695" refreshError="1"/>
      <sheetData sheetId="7696" refreshError="1"/>
      <sheetData sheetId="7697"/>
      <sheetData sheetId="7698"/>
      <sheetData sheetId="7699"/>
      <sheetData sheetId="7700" refreshError="1"/>
      <sheetData sheetId="7701" refreshError="1"/>
      <sheetData sheetId="7702" refreshError="1"/>
      <sheetData sheetId="7703" refreshError="1"/>
      <sheetData sheetId="7704"/>
      <sheetData sheetId="7705" refreshError="1"/>
      <sheetData sheetId="7706" refreshError="1"/>
      <sheetData sheetId="7707"/>
      <sheetData sheetId="7708" refreshError="1"/>
      <sheetData sheetId="7709" refreshError="1"/>
      <sheetData sheetId="7710" refreshError="1"/>
      <sheetData sheetId="7711"/>
      <sheetData sheetId="7712" refreshError="1"/>
      <sheetData sheetId="7713" refreshError="1"/>
      <sheetData sheetId="7714"/>
      <sheetData sheetId="7715" refreshError="1"/>
      <sheetData sheetId="7716"/>
      <sheetData sheetId="7717"/>
      <sheetData sheetId="7718"/>
      <sheetData sheetId="7719"/>
      <sheetData sheetId="7720" refreshError="1"/>
      <sheetData sheetId="7721"/>
      <sheetData sheetId="7722"/>
      <sheetData sheetId="7723"/>
      <sheetData sheetId="7724"/>
      <sheetData sheetId="7725"/>
      <sheetData sheetId="7726" refreshError="1"/>
      <sheetData sheetId="7727"/>
      <sheetData sheetId="7728" refreshError="1"/>
      <sheetData sheetId="7729" refreshError="1"/>
      <sheetData sheetId="7730" refreshError="1"/>
      <sheetData sheetId="7731" refreshError="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refreshError="1"/>
      <sheetData sheetId="7748"/>
      <sheetData sheetId="7749"/>
      <sheetData sheetId="7750"/>
      <sheetData sheetId="7751"/>
      <sheetData sheetId="7752"/>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sheetData sheetId="7790">
        <row r="3">
          <cell r="A3" t="str">
            <v>Administration2012</v>
          </cell>
        </row>
      </sheetData>
      <sheetData sheetId="7791" refreshError="1"/>
      <sheetData sheetId="7792" refreshError="1"/>
      <sheetData sheetId="7793" refreshError="1"/>
      <sheetData sheetId="7794"/>
      <sheetData sheetId="7795"/>
      <sheetData sheetId="7796"/>
      <sheetData sheetId="7797"/>
      <sheetData sheetId="7798"/>
      <sheetData sheetId="7799"/>
      <sheetData sheetId="7800"/>
      <sheetData sheetId="7801"/>
      <sheetData sheetId="7802"/>
      <sheetData sheetId="7803"/>
      <sheetData sheetId="7804" refreshError="1"/>
      <sheetData sheetId="7805"/>
      <sheetData sheetId="7806"/>
      <sheetData sheetId="7807"/>
      <sheetData sheetId="7808"/>
      <sheetData sheetId="7809"/>
      <sheetData sheetId="7810" refreshError="1"/>
      <sheetData sheetId="7811"/>
      <sheetData sheetId="7812"/>
      <sheetData sheetId="7813"/>
      <sheetData sheetId="7814"/>
      <sheetData sheetId="7815"/>
      <sheetData sheetId="7816"/>
      <sheetData sheetId="7817" refreshError="1"/>
      <sheetData sheetId="7818" refreshError="1"/>
      <sheetData sheetId="7819"/>
      <sheetData sheetId="7820"/>
      <sheetData sheetId="7821"/>
      <sheetData sheetId="7822"/>
      <sheetData sheetId="7823"/>
      <sheetData sheetId="7824"/>
      <sheetData sheetId="7825"/>
      <sheetData sheetId="7826"/>
      <sheetData sheetId="7827"/>
      <sheetData sheetId="7828" refreshError="1"/>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refreshError="1"/>
      <sheetData sheetId="7848"/>
      <sheetData sheetId="7849" refreshError="1"/>
      <sheetData sheetId="7850" refreshError="1"/>
      <sheetData sheetId="7851" refreshError="1"/>
      <sheetData sheetId="7852" refreshError="1"/>
      <sheetData sheetId="7853">
        <row r="2">
          <cell r="A2">
            <v>10001</v>
          </cell>
        </row>
      </sheetData>
      <sheetData sheetId="7854"/>
      <sheetData sheetId="7855"/>
      <sheetData sheetId="7856"/>
      <sheetData sheetId="7857"/>
      <sheetData sheetId="7858"/>
      <sheetData sheetId="7859"/>
      <sheetData sheetId="7860"/>
      <sheetData sheetId="7861" refreshError="1"/>
      <sheetData sheetId="7862" refreshError="1"/>
      <sheetData sheetId="7863"/>
      <sheetData sheetId="7864"/>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refreshError="1"/>
      <sheetData sheetId="7914"/>
      <sheetData sheetId="7915"/>
      <sheetData sheetId="7916"/>
      <sheetData sheetId="7917"/>
      <sheetData sheetId="7918"/>
      <sheetData sheetId="7919"/>
      <sheetData sheetId="7920" refreshError="1"/>
      <sheetData sheetId="7921" refreshError="1"/>
      <sheetData sheetId="7922"/>
      <sheetData sheetId="7923"/>
      <sheetData sheetId="7924" refreshError="1"/>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sheetData sheetId="7958"/>
      <sheetData sheetId="7959"/>
      <sheetData sheetId="7960"/>
      <sheetData sheetId="7961"/>
      <sheetData sheetId="7962" refreshError="1"/>
      <sheetData sheetId="7963" refreshError="1"/>
      <sheetData sheetId="7964" refreshError="1"/>
      <sheetData sheetId="7965" refreshError="1"/>
      <sheetData sheetId="7966"/>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refreshError="1"/>
      <sheetData sheetId="8066"/>
      <sheetData sheetId="8067"/>
      <sheetData sheetId="8068" refreshError="1"/>
      <sheetData sheetId="8069" refreshError="1"/>
      <sheetData sheetId="8070"/>
      <sheetData sheetId="8071">
        <row r="2">
          <cell r="A2" t="str">
            <v>2009 K-1 Code (Per Master List)(Formula)</v>
          </cell>
        </row>
      </sheetData>
      <sheetData sheetId="8072">
        <row r="9">
          <cell r="B9" t="str">
            <v>29 LISTOPADA SP. Z.O.O</v>
          </cell>
        </row>
      </sheetData>
      <sheetData sheetId="8073">
        <row r="2">
          <cell r="B2">
            <v>1</v>
          </cell>
        </row>
      </sheetData>
      <sheetData sheetId="8074"/>
      <sheetData sheetId="8075">
        <row r="4">
          <cell r="B4" t="str">
            <v>001</v>
          </cell>
        </row>
      </sheetData>
      <sheetData sheetId="8076">
        <row r="3">
          <cell r="B3" t="str">
            <v>FOF</v>
          </cell>
        </row>
      </sheetData>
      <sheetData sheetId="8077"/>
      <sheetData sheetId="8078"/>
      <sheetData sheetId="8079"/>
      <sheetData sheetId="8080"/>
      <sheetData sheetId="8081" refreshError="1"/>
      <sheetData sheetId="8082" refreshError="1"/>
      <sheetData sheetId="8083" refreshError="1"/>
      <sheetData sheetId="8084" refreshError="1"/>
      <sheetData sheetId="8085" refreshError="1"/>
      <sheetData sheetId="8086"/>
      <sheetData sheetId="8087"/>
      <sheetData sheetId="8088" refreshError="1"/>
      <sheetData sheetId="8089" refreshError="1"/>
      <sheetData sheetId="8090" refreshError="1"/>
      <sheetData sheetId="8091" refreshError="1"/>
      <sheetData sheetId="8092"/>
      <sheetData sheetId="8093"/>
      <sheetData sheetId="8094"/>
      <sheetData sheetId="8095"/>
      <sheetData sheetId="8096"/>
      <sheetData sheetId="8097"/>
      <sheetData sheetId="8098"/>
      <sheetData sheetId="8099"/>
      <sheetData sheetId="8100"/>
      <sheetData sheetId="8101" refreshError="1"/>
      <sheetData sheetId="8102" refreshError="1"/>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row r="2">
          <cell r="A2" t="str">
            <v>AG CAPITAL RECOVERY PARTNERS IV (E), LP</v>
          </cell>
        </row>
      </sheetData>
      <sheetData sheetId="8141" refreshError="1"/>
      <sheetData sheetId="8142">
        <row r="1">
          <cell r="B1" t="str">
            <v>VALID Dropdown Choices</v>
          </cell>
        </row>
      </sheetData>
      <sheetData sheetId="8143">
        <row r="1">
          <cell r="B1" t="str">
            <v>VALID Dropdown Choices</v>
          </cell>
        </row>
      </sheetData>
      <sheetData sheetId="8144">
        <row r="1">
          <cell r="B1" t="str">
            <v>VALID Dropdown Choices</v>
          </cell>
        </row>
      </sheetData>
      <sheetData sheetId="8145" refreshError="1"/>
      <sheetData sheetId="8146">
        <row r="1">
          <cell r="B1" t="str">
            <v>VALID Dropdown Choices</v>
          </cell>
        </row>
      </sheetData>
      <sheetData sheetId="8147">
        <row r="1">
          <cell r="B1" t="str">
            <v>VALID Dropdown Choices</v>
          </cell>
        </row>
      </sheetData>
      <sheetData sheetId="8148" refreshError="1"/>
      <sheetData sheetId="8149"/>
      <sheetData sheetId="8150"/>
      <sheetData sheetId="8151" refreshError="1"/>
      <sheetData sheetId="8152" refreshError="1"/>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row r="6">
          <cell r="D6" t="str">
            <v>2000 Market Street</v>
          </cell>
        </row>
      </sheetData>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refreshError="1"/>
      <sheetData sheetId="8205" refreshError="1"/>
      <sheetData sheetId="8206"/>
      <sheetData sheetId="8207"/>
      <sheetData sheetId="8208"/>
      <sheetData sheetId="8209" refreshError="1"/>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refreshError="1"/>
      <sheetData sheetId="8225" refreshError="1"/>
      <sheetData sheetId="8226"/>
      <sheetData sheetId="8227"/>
      <sheetData sheetId="8228"/>
      <sheetData sheetId="8229"/>
      <sheetData sheetId="8230"/>
      <sheetData sheetId="8231" refreshError="1"/>
      <sheetData sheetId="8232"/>
      <sheetData sheetId="8233"/>
      <sheetData sheetId="8234"/>
      <sheetData sheetId="8235" refreshError="1"/>
      <sheetData sheetId="8236"/>
      <sheetData sheetId="8237" refreshError="1"/>
      <sheetData sheetId="8238"/>
      <sheetData sheetId="8239" refreshError="1"/>
      <sheetData sheetId="8240" refreshError="1"/>
      <sheetData sheetId="8241" refreshError="1"/>
      <sheetData sheetId="8242" refreshError="1"/>
      <sheetData sheetId="8243" refreshError="1"/>
      <sheetData sheetId="8244" refreshError="1"/>
      <sheetData sheetId="8245"/>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ow r="1">
          <cell r="A1" t="str">
            <v>As at December 31st</v>
          </cell>
        </row>
      </sheetData>
      <sheetData sheetId="8256" refreshError="1"/>
      <sheetData sheetId="8257" refreshError="1"/>
      <sheetData sheetId="8258"/>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sheetData sheetId="8270"/>
      <sheetData sheetId="8271"/>
      <sheetData sheetId="8272"/>
      <sheetData sheetId="8273">
        <row r="14">
          <cell r="AW14" t="str">
            <v>27-4132630</v>
          </cell>
        </row>
      </sheetData>
      <sheetData sheetId="8274"/>
      <sheetData sheetId="8275" refreshError="1"/>
      <sheetData sheetId="8276"/>
      <sheetData sheetId="8277"/>
      <sheetData sheetId="8278"/>
      <sheetData sheetId="8279"/>
      <sheetData sheetId="8280"/>
      <sheetData sheetId="8281" refreshError="1"/>
      <sheetData sheetId="8282"/>
      <sheetData sheetId="8283"/>
      <sheetData sheetId="8284"/>
      <sheetData sheetId="8285" refreshError="1"/>
      <sheetData sheetId="8286"/>
      <sheetData sheetId="8287"/>
      <sheetData sheetId="8288"/>
      <sheetData sheetId="8289"/>
      <sheetData sheetId="8290" refreshError="1"/>
      <sheetData sheetId="8291" refreshError="1"/>
      <sheetData sheetId="8292" refreshError="1"/>
      <sheetData sheetId="8293" refreshError="1"/>
      <sheetData sheetId="8294" refreshError="1"/>
      <sheetData sheetId="8295" refreshError="1"/>
      <sheetData sheetId="8296"/>
      <sheetData sheetId="8297"/>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sheetData sheetId="8314"/>
      <sheetData sheetId="8315">
        <row r="3">
          <cell r="E3" t="str">
            <v>116500.8-PPEF XIII</v>
          </cell>
        </row>
      </sheetData>
      <sheetData sheetId="8316">
        <row r="7">
          <cell r="B7">
            <v>100500</v>
          </cell>
        </row>
      </sheetData>
      <sheetData sheetId="8317">
        <row r="3">
          <cell r="E3" t="str">
            <v>116500.8-PPEF XIII</v>
          </cell>
        </row>
      </sheetData>
      <sheetData sheetId="8318">
        <row r="3">
          <cell r="E3" t="str">
            <v>116500.8-PPEF XIII</v>
          </cell>
        </row>
      </sheetData>
      <sheetData sheetId="8319">
        <row r="3">
          <cell r="E3" t="str">
            <v>116500.8-PPEF XIII</v>
          </cell>
        </row>
      </sheetData>
      <sheetData sheetId="8320">
        <row r="3">
          <cell r="E3" t="str">
            <v>116500.8-PPEF XIII</v>
          </cell>
        </row>
      </sheetData>
      <sheetData sheetId="8321">
        <row r="4">
          <cell r="B4" t="str">
            <v>DAF</v>
          </cell>
        </row>
      </sheetData>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ow r="3">
          <cell r="E3" t="str">
            <v>116500.8-PPEF XIII</v>
          </cell>
        </row>
      </sheetData>
      <sheetData sheetId="8338" refreshError="1"/>
      <sheetData sheetId="8339">
        <row r="9">
          <cell r="B9" t="str">
            <v>TI OTOMOTIVE SANAYIVE TICARET LIMITED SIRKETI</v>
          </cell>
        </row>
      </sheetData>
      <sheetData sheetId="8340" refreshError="1"/>
      <sheetData sheetId="8341" refreshError="1"/>
      <sheetData sheetId="8342"/>
      <sheetData sheetId="8343"/>
      <sheetData sheetId="8344">
        <row r="3">
          <cell r="B3" t="str">
            <v>6922767 Holding (Cayman) Inc.</v>
          </cell>
        </row>
      </sheetData>
      <sheetData sheetId="8345">
        <row r="3">
          <cell r="B3" t="str">
            <v>3P Learning Pty Limited</v>
          </cell>
        </row>
      </sheetData>
      <sheetData sheetId="8346">
        <row r="4">
          <cell r="C4" t="str">
            <v>PPEF AR</v>
          </cell>
        </row>
      </sheetData>
      <sheetData sheetId="8347" refreshError="1"/>
      <sheetData sheetId="8348" refreshError="1"/>
      <sheetData sheetId="8349" refreshError="1"/>
      <sheetData sheetId="8350" refreshError="1"/>
      <sheetData sheetId="835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refreshError="1"/>
      <sheetData sheetId="8373" refreshError="1"/>
      <sheetData sheetId="8374"/>
      <sheetData sheetId="8375"/>
      <sheetData sheetId="8376"/>
      <sheetData sheetId="8377"/>
      <sheetData sheetId="8378"/>
      <sheetData sheetId="8379"/>
      <sheetData sheetId="8380"/>
      <sheetData sheetId="8381"/>
      <sheetData sheetId="8382"/>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ow r="38">
          <cell r="AN38">
            <v>943227082.68532753</v>
          </cell>
        </row>
      </sheetData>
      <sheetData sheetId="8392" refreshError="1"/>
      <sheetData sheetId="8393">
        <row r="13">
          <cell r="F13">
            <v>0</v>
          </cell>
        </row>
      </sheetData>
      <sheetData sheetId="8394" refreshError="1"/>
      <sheetData sheetId="8395" refreshError="1"/>
      <sheetData sheetId="8396" refreshError="1"/>
      <sheetData sheetId="8397"/>
      <sheetData sheetId="8398"/>
      <sheetData sheetId="8399"/>
      <sheetData sheetId="8400"/>
      <sheetData sheetId="8401"/>
      <sheetData sheetId="8402" refreshError="1"/>
      <sheetData sheetId="8403">
        <row r="7">
          <cell r="B7">
            <v>100</v>
          </cell>
        </row>
      </sheetData>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sheetData sheetId="8445"/>
      <sheetData sheetId="8446"/>
      <sheetData sheetId="8447"/>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sheetData sheetId="8481"/>
      <sheetData sheetId="8482"/>
      <sheetData sheetId="8483" refreshError="1"/>
      <sheetData sheetId="8484"/>
      <sheetData sheetId="8485"/>
      <sheetData sheetId="8486"/>
      <sheetData sheetId="8487" refreshError="1"/>
      <sheetData sheetId="8488"/>
      <sheetData sheetId="8489"/>
      <sheetData sheetId="8490"/>
      <sheetData sheetId="8491"/>
      <sheetData sheetId="8492" refreshError="1"/>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refreshError="1"/>
      <sheetData sheetId="8512"/>
      <sheetData sheetId="8513"/>
      <sheetData sheetId="8514" refreshError="1"/>
      <sheetData sheetId="8515" refreshError="1"/>
      <sheetData sheetId="8516"/>
      <sheetData sheetId="8517"/>
      <sheetData sheetId="8518"/>
      <sheetData sheetId="8519" refreshError="1"/>
      <sheetData sheetId="8520" refreshError="1"/>
      <sheetData sheetId="8521" refreshError="1"/>
      <sheetData sheetId="8522" refreshError="1"/>
      <sheetData sheetId="8523" refreshError="1"/>
      <sheetData sheetId="8524"/>
      <sheetData sheetId="8525"/>
      <sheetData sheetId="8526"/>
      <sheetData sheetId="8527" refreshError="1"/>
      <sheetData sheetId="8528" refreshError="1"/>
      <sheetData sheetId="8529" refreshError="1"/>
      <sheetData sheetId="8530" refreshError="1"/>
      <sheetData sheetId="853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row r="2">
          <cell r="A2" t="str">
            <v>Initial</v>
          </cell>
        </row>
      </sheetData>
      <sheetData sheetId="8570"/>
      <sheetData sheetId="8571"/>
      <sheetData sheetId="8572"/>
      <sheetData sheetId="8573"/>
      <sheetData sheetId="8574"/>
      <sheetData sheetId="8575"/>
      <sheetData sheetId="8576"/>
      <sheetData sheetId="8577" refreshError="1"/>
      <sheetData sheetId="8578">
        <row r="5">
          <cell r="AJ5">
            <v>1</v>
          </cell>
        </row>
      </sheetData>
      <sheetData sheetId="8579" refreshError="1"/>
      <sheetData sheetId="8580" refreshError="1"/>
      <sheetData sheetId="8581" refreshError="1"/>
      <sheetData sheetId="8582">
        <row r="3">
          <cell r="E3" t="str">
            <v>116500.8-PPEF XIII</v>
          </cell>
        </row>
      </sheetData>
      <sheetData sheetId="8583">
        <row r="3">
          <cell r="E3" t="str">
            <v>116500.8-PPEF XIII</v>
          </cell>
        </row>
      </sheetData>
      <sheetData sheetId="8584" refreshError="1"/>
      <sheetData sheetId="8585">
        <row r="3">
          <cell r="E3" t="str">
            <v>116500.8-PPEF XIII</v>
          </cell>
        </row>
      </sheetData>
      <sheetData sheetId="8586">
        <row r="3">
          <cell r="E3" t="str">
            <v>116500.8-PPEF XIII</v>
          </cell>
        </row>
      </sheetData>
      <sheetData sheetId="8587">
        <row r="3">
          <cell r="E3" t="str">
            <v>116500.8-PPEF XIII</v>
          </cell>
        </row>
      </sheetData>
      <sheetData sheetId="8588">
        <row r="3">
          <cell r="E3" t="str">
            <v>116500.8-PPEF XIII</v>
          </cell>
        </row>
      </sheetData>
      <sheetData sheetId="8589" refreshError="1"/>
      <sheetData sheetId="8590" refreshError="1"/>
      <sheetData sheetId="8591">
        <row r="3">
          <cell r="E3" t="str">
            <v>116500.8-PPEF XIII</v>
          </cell>
        </row>
      </sheetData>
      <sheetData sheetId="8592">
        <row r="3">
          <cell r="E3" t="str">
            <v>116500.8-PPEF XIII</v>
          </cell>
        </row>
      </sheetData>
      <sheetData sheetId="8593" refreshError="1"/>
      <sheetData sheetId="8594"/>
      <sheetData sheetId="8595" refreshError="1"/>
      <sheetData sheetId="8596" refreshError="1"/>
      <sheetData sheetId="8597" refreshError="1"/>
      <sheetData sheetId="8598"/>
      <sheetData sheetId="8599">
        <row r="3">
          <cell r="E3" t="str">
            <v>116500.8-PPEF XIII</v>
          </cell>
        </row>
      </sheetData>
      <sheetData sheetId="8600" refreshError="1"/>
      <sheetData sheetId="8601" refreshError="1"/>
      <sheetData sheetId="8602" refreshError="1"/>
      <sheetData sheetId="8603" refreshError="1"/>
      <sheetData sheetId="8604" refreshError="1"/>
      <sheetData sheetId="8605" refreshError="1"/>
      <sheetData sheetId="8606"/>
      <sheetData sheetId="8607" refreshError="1"/>
      <sheetData sheetId="8608" refreshError="1"/>
      <sheetData sheetId="8609">
        <row r="3">
          <cell r="B3" t="str">
            <v>29 LISTOPADA SP. Z.O.O.</v>
          </cell>
        </row>
      </sheetData>
      <sheetData sheetId="8610"/>
      <sheetData sheetId="8611" refreshError="1"/>
      <sheetData sheetId="8612" refreshError="1"/>
      <sheetData sheetId="8613"/>
      <sheetData sheetId="8614"/>
      <sheetData sheetId="8615"/>
      <sheetData sheetId="8616"/>
      <sheetData sheetId="8617" refreshError="1"/>
      <sheetData sheetId="8618" refreshError="1"/>
      <sheetData sheetId="8619" refreshError="1"/>
      <sheetData sheetId="8620" refreshError="1"/>
      <sheetData sheetId="8621" refreshError="1"/>
      <sheetData sheetId="8622" refreshError="1"/>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row r="11">
          <cell r="K11">
            <v>4750000</v>
          </cell>
        </row>
      </sheetData>
      <sheetData sheetId="8652"/>
      <sheetData sheetId="8653"/>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sheetData sheetId="8679"/>
      <sheetData sheetId="8680" refreshError="1"/>
      <sheetData sheetId="8681" refreshError="1"/>
      <sheetData sheetId="8682" refreshError="1"/>
      <sheetData sheetId="8683" refreshError="1"/>
      <sheetData sheetId="8684"/>
      <sheetData sheetId="8685" refreshError="1"/>
      <sheetData sheetId="8686" refreshError="1"/>
      <sheetData sheetId="8687" refreshError="1"/>
      <sheetData sheetId="8688" refreshError="1"/>
      <sheetData sheetId="8689" refreshError="1"/>
      <sheetData sheetId="8690" refreshError="1"/>
      <sheetData sheetId="8691"/>
      <sheetData sheetId="8692"/>
      <sheetData sheetId="8693"/>
      <sheetData sheetId="8694" refreshError="1"/>
      <sheetData sheetId="8695" refreshError="1"/>
      <sheetData sheetId="8696" refreshError="1"/>
      <sheetData sheetId="8697" refreshError="1"/>
      <sheetData sheetId="8698"/>
      <sheetData sheetId="8699" refreshError="1"/>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refreshError="1"/>
      <sheetData sheetId="8758"/>
      <sheetData sheetId="8759">
        <row r="4">
          <cell r="A4" t="str">
            <v>Foreign Partner's Name</v>
          </cell>
        </row>
      </sheetData>
      <sheetData sheetId="8760" refreshError="1"/>
      <sheetData sheetId="8761" refreshError="1"/>
      <sheetData sheetId="8762" refreshError="1"/>
      <sheetData sheetId="8763">
        <row r="5">
          <cell r="F5" t="str">
            <v>Mail Tax Return to:</v>
          </cell>
        </row>
      </sheetData>
      <sheetData sheetId="8764" refreshError="1"/>
      <sheetData sheetId="8765" refreshError="1"/>
      <sheetData sheetId="8766" refreshError="1"/>
      <sheetData sheetId="8767" refreshError="1"/>
      <sheetData sheetId="8768" refreshError="1"/>
      <sheetData sheetId="8769"/>
      <sheetData sheetId="8770"/>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refreshError="1"/>
      <sheetData sheetId="8900">
        <row r="1">
          <cell r="AL1">
            <v>1</v>
          </cell>
        </row>
      </sheetData>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sheetData sheetId="8962"/>
      <sheetData sheetId="8963" refreshError="1"/>
      <sheetData sheetId="8964"/>
      <sheetData sheetId="8965"/>
      <sheetData sheetId="8966" refreshError="1"/>
      <sheetData sheetId="8967" refreshError="1"/>
      <sheetData sheetId="8968"/>
      <sheetData sheetId="8969" refreshError="1"/>
      <sheetData sheetId="8970" refreshError="1"/>
      <sheetData sheetId="8971" refreshError="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refreshError="1"/>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refreshError="1"/>
      <sheetData sheetId="9026"/>
      <sheetData sheetId="9027"/>
      <sheetData sheetId="9028"/>
      <sheetData sheetId="9029"/>
      <sheetData sheetId="9030"/>
      <sheetData sheetId="9031"/>
      <sheetData sheetId="9032"/>
      <sheetData sheetId="9033"/>
      <sheetData sheetId="9034"/>
      <sheetData sheetId="9035"/>
      <sheetData sheetId="9036"/>
      <sheetData sheetId="9037">
        <row r="12">
          <cell r="C12" t="str">
            <v>March 31, 2008</v>
          </cell>
        </row>
      </sheetData>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refreshError="1"/>
      <sheetData sheetId="9071"/>
      <sheetData sheetId="9072" refreshError="1"/>
      <sheetData sheetId="9073"/>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sheetData sheetId="9090"/>
      <sheetData sheetId="9091" refreshError="1"/>
      <sheetData sheetId="9092"/>
      <sheetData sheetId="9093" refreshError="1"/>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refreshError="1"/>
      <sheetData sheetId="9131">
        <row r="11">
          <cell r="J11">
            <v>-127417523.96000001</v>
          </cell>
        </row>
      </sheetData>
      <sheetData sheetId="9132">
        <row r="13">
          <cell r="C13">
            <v>12744248</v>
          </cell>
        </row>
      </sheetData>
      <sheetData sheetId="9133"/>
      <sheetData sheetId="9134"/>
      <sheetData sheetId="9135">
        <row r="29">
          <cell r="K29">
            <v>109810467</v>
          </cell>
        </row>
      </sheetData>
      <sheetData sheetId="9136">
        <row r="11">
          <cell r="H11">
            <v>27518369</v>
          </cell>
        </row>
      </sheetData>
      <sheetData sheetId="9137">
        <row r="4">
          <cell r="G4">
            <v>9821570</v>
          </cell>
        </row>
      </sheetData>
      <sheetData sheetId="9138">
        <row r="5">
          <cell r="K5">
            <v>1729358</v>
          </cell>
        </row>
      </sheetData>
      <sheetData sheetId="9139">
        <row r="122">
          <cell r="C122">
            <v>-146445.92314172618</v>
          </cell>
        </row>
      </sheetData>
      <sheetData sheetId="9140">
        <row r="6">
          <cell r="A6" t="str">
            <v>Teacher Retirement System of Texas</v>
          </cell>
        </row>
      </sheetData>
      <sheetData sheetId="9141"/>
      <sheetData sheetId="9142"/>
      <sheetData sheetId="9143"/>
      <sheetData sheetId="9144"/>
      <sheetData sheetId="9145">
        <row r="571">
          <cell r="P571">
            <v>118816</v>
          </cell>
        </row>
      </sheetData>
      <sheetData sheetId="9146"/>
      <sheetData sheetId="9147"/>
      <sheetData sheetId="9148"/>
      <sheetData sheetId="9149"/>
      <sheetData sheetId="9150"/>
      <sheetData sheetId="9151" refreshError="1"/>
      <sheetData sheetId="9152"/>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sheetData sheetId="9181"/>
      <sheetData sheetId="9182"/>
      <sheetData sheetId="9183" refreshError="1"/>
      <sheetData sheetId="9184"/>
      <sheetData sheetId="9185"/>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sheetData sheetId="9196" refreshError="1"/>
      <sheetData sheetId="9197" refreshError="1"/>
      <sheetData sheetId="9198" refreshError="1"/>
      <sheetData sheetId="9199" refreshError="1"/>
      <sheetData sheetId="9200" refreshError="1"/>
      <sheetData sheetId="920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sheetData sheetId="9224" refreshError="1"/>
      <sheetData sheetId="9225" refreshError="1"/>
      <sheetData sheetId="9226" refreshError="1"/>
      <sheetData sheetId="9227"/>
      <sheetData sheetId="9228"/>
      <sheetData sheetId="9229"/>
      <sheetData sheetId="9230"/>
      <sheetData sheetId="9231"/>
      <sheetData sheetId="9232"/>
      <sheetData sheetId="9233"/>
      <sheetData sheetId="9234" refreshError="1"/>
      <sheetData sheetId="9235" refreshError="1"/>
      <sheetData sheetId="9236" refreshError="1"/>
      <sheetData sheetId="9237" refreshError="1"/>
      <sheetData sheetId="9238"/>
      <sheetData sheetId="9239"/>
      <sheetData sheetId="9240"/>
      <sheetData sheetId="9241"/>
      <sheetData sheetId="9242"/>
      <sheetData sheetId="9243"/>
      <sheetData sheetId="9244"/>
      <sheetData sheetId="9245"/>
      <sheetData sheetId="9246"/>
      <sheetData sheetId="9247">
        <row r="23">
          <cell r="B23" t="str">
            <v>Interstate Bakeries</v>
          </cell>
        </row>
      </sheetData>
      <sheetData sheetId="9248"/>
      <sheetData sheetId="9249"/>
      <sheetData sheetId="9250"/>
      <sheetData sheetId="9251" refreshError="1"/>
      <sheetData sheetId="9252" refreshError="1"/>
      <sheetData sheetId="9253"/>
      <sheetData sheetId="9254"/>
      <sheetData sheetId="9255"/>
      <sheetData sheetId="9256"/>
      <sheetData sheetId="9257"/>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sheetData sheetId="9386"/>
      <sheetData sheetId="9387">
        <row r="2">
          <cell r="F2">
            <v>0.1</v>
          </cell>
        </row>
      </sheetData>
      <sheetData sheetId="9388">
        <row r="4">
          <cell r="B4" t="str">
            <v>DB</v>
          </cell>
        </row>
      </sheetData>
      <sheetData sheetId="9389" refreshError="1"/>
      <sheetData sheetId="9390"/>
      <sheetData sheetId="9391"/>
      <sheetData sheetId="9392"/>
      <sheetData sheetId="9393"/>
      <sheetData sheetId="9394"/>
      <sheetData sheetId="9395"/>
      <sheetData sheetId="9396"/>
      <sheetData sheetId="9397"/>
      <sheetData sheetId="9398"/>
      <sheetData sheetId="9399"/>
      <sheetData sheetId="9400"/>
      <sheetData sheetId="9401">
        <row r="7">
          <cell r="V7" t="str">
            <v>HIDE</v>
          </cell>
        </row>
      </sheetData>
      <sheetData sheetId="9402"/>
      <sheetData sheetId="9403"/>
      <sheetData sheetId="9404"/>
      <sheetData sheetId="9405"/>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sheetData sheetId="9418" refreshError="1"/>
      <sheetData sheetId="9419" refreshError="1"/>
      <sheetData sheetId="9420" refreshError="1"/>
      <sheetData sheetId="9421" refreshError="1"/>
      <sheetData sheetId="9422"/>
      <sheetData sheetId="9423"/>
      <sheetData sheetId="9424"/>
      <sheetData sheetId="9425">
        <row r="5">
          <cell r="AO5">
            <v>1</v>
          </cell>
        </row>
      </sheetData>
      <sheetData sheetId="9426" refreshError="1"/>
      <sheetData sheetId="9427"/>
      <sheetData sheetId="9428" refreshError="1"/>
      <sheetData sheetId="9429">
        <row r="2">
          <cell r="B2" t="str">
            <v>Form 8621</v>
          </cell>
        </row>
      </sheetData>
      <sheetData sheetId="9430" refreshError="1"/>
      <sheetData sheetId="9431" refreshError="1"/>
      <sheetData sheetId="9432" refreshError="1"/>
      <sheetData sheetId="9433" refreshError="1"/>
      <sheetData sheetId="9434"/>
      <sheetData sheetId="9435" refreshError="1"/>
      <sheetData sheetId="9436" refreshError="1"/>
      <sheetData sheetId="9437" refreshError="1"/>
      <sheetData sheetId="9438"/>
      <sheetData sheetId="9439"/>
      <sheetData sheetId="9440"/>
      <sheetData sheetId="9441"/>
      <sheetData sheetId="9442"/>
      <sheetData sheetId="9443"/>
      <sheetData sheetId="9444" refreshError="1"/>
      <sheetData sheetId="9445" refreshError="1"/>
      <sheetData sheetId="9446" refreshError="1"/>
      <sheetData sheetId="9447" refreshError="1"/>
      <sheetData sheetId="9448"/>
      <sheetData sheetId="9449"/>
      <sheetData sheetId="9450"/>
      <sheetData sheetId="9451"/>
      <sheetData sheetId="9452"/>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sheetData sheetId="9700"/>
      <sheetData sheetId="9701" refreshError="1"/>
      <sheetData sheetId="9702"/>
      <sheetData sheetId="9703"/>
      <sheetData sheetId="9704" refreshError="1"/>
      <sheetData sheetId="9705" refreshError="1"/>
      <sheetData sheetId="9706" refreshError="1"/>
      <sheetData sheetId="9707" refreshError="1"/>
      <sheetData sheetId="9708" refreshError="1"/>
      <sheetData sheetId="9709">
        <row r="5">
          <cell r="A5">
            <v>700011000</v>
          </cell>
        </row>
      </sheetData>
      <sheetData sheetId="9710"/>
      <sheetData sheetId="9711"/>
      <sheetData sheetId="9712"/>
      <sheetData sheetId="9713"/>
      <sheetData sheetId="9714"/>
      <sheetData sheetId="9715" refreshError="1"/>
      <sheetData sheetId="9716"/>
      <sheetData sheetId="9717"/>
      <sheetData sheetId="9718" refreshError="1"/>
      <sheetData sheetId="9719" refreshError="1"/>
      <sheetData sheetId="9720" refreshError="1"/>
      <sheetData sheetId="9721" refreshError="1"/>
      <sheetData sheetId="9722" refreshError="1"/>
      <sheetData sheetId="9723" refreshError="1"/>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refreshError="1"/>
      <sheetData sheetId="9788" refreshError="1"/>
      <sheetData sheetId="9789" refreshError="1"/>
      <sheetData sheetId="9790" refreshError="1"/>
      <sheetData sheetId="9791" refreshError="1"/>
      <sheetData sheetId="9792" refreshError="1"/>
      <sheetData sheetId="9793"/>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sheetData sheetId="9872"/>
      <sheetData sheetId="9873"/>
      <sheetData sheetId="9874" refreshError="1"/>
      <sheetData sheetId="9875"/>
      <sheetData sheetId="9876" refreshError="1"/>
      <sheetData sheetId="9877" refreshError="1"/>
      <sheetData sheetId="9878" refreshError="1"/>
      <sheetData sheetId="9879"/>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ow r="3">
          <cell r="A3" t="str">
            <v>Tollway Plaza (s6us131)</v>
          </cell>
        </row>
      </sheetData>
      <sheetData sheetId="9908"/>
      <sheetData sheetId="9909"/>
      <sheetData sheetId="9910"/>
      <sheetData sheetId="9911"/>
      <sheetData sheetId="9912"/>
      <sheetData sheetId="9913"/>
      <sheetData sheetId="9914" refreshError="1"/>
      <sheetData sheetId="9915"/>
      <sheetData sheetId="9916" refreshError="1"/>
      <sheetData sheetId="9917" refreshError="1"/>
      <sheetData sheetId="9918" refreshError="1"/>
      <sheetData sheetId="9919"/>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refreshError="1"/>
      <sheetData sheetId="10062">
        <row r="6">
          <cell r="C6" t="str">
            <v>Edward Gould</v>
          </cell>
        </row>
      </sheetData>
      <sheetData sheetId="10063"/>
      <sheetData sheetId="10064" refreshError="1"/>
      <sheetData sheetId="10065"/>
      <sheetData sheetId="10066"/>
      <sheetData sheetId="10067"/>
      <sheetData sheetId="10068"/>
      <sheetData sheetId="10069"/>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sheetData sheetId="10085"/>
      <sheetData sheetId="10086"/>
      <sheetData sheetId="10087"/>
      <sheetData sheetId="10088"/>
      <sheetData sheetId="10089"/>
      <sheetData sheetId="10090"/>
      <sheetData sheetId="10091"/>
      <sheetData sheetId="10092" refreshError="1"/>
      <sheetData sheetId="10093"/>
      <sheetData sheetId="10094"/>
      <sheetData sheetId="10095"/>
      <sheetData sheetId="10096"/>
      <sheetData sheetId="10097"/>
      <sheetData sheetId="10098"/>
      <sheetData sheetId="10099"/>
      <sheetData sheetId="10100"/>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refreshError="1"/>
      <sheetData sheetId="10134" refreshError="1"/>
      <sheetData sheetId="10135"/>
      <sheetData sheetId="10136">
        <row r="3">
          <cell r="E3" t="str">
            <v>Yes</v>
          </cell>
        </row>
      </sheetData>
      <sheetData sheetId="10137">
        <row r="4">
          <cell r="E4" t="str">
            <v>N/A</v>
          </cell>
        </row>
      </sheetData>
      <sheetData sheetId="10138">
        <row r="3">
          <cell r="G3" t="str">
            <v>Yes</v>
          </cell>
        </row>
      </sheetData>
      <sheetData sheetId="10139">
        <row r="51">
          <cell r="H51" t="str">
            <v>N/A</v>
          </cell>
        </row>
      </sheetData>
      <sheetData sheetId="10140">
        <row r="36">
          <cell r="F36" t="str">
            <v>N/A</v>
          </cell>
        </row>
      </sheetData>
      <sheetData sheetId="10141"/>
      <sheetData sheetId="10142">
        <row r="22">
          <cell r="F22" t="str">
            <v>Yes</v>
          </cell>
        </row>
      </sheetData>
      <sheetData sheetId="10143">
        <row r="3">
          <cell r="E3" t="str">
            <v>Insufficient Data</v>
          </cell>
        </row>
      </sheetData>
      <sheetData sheetId="10144"/>
      <sheetData sheetId="10145"/>
      <sheetData sheetId="10146">
        <row r="68">
          <cell r="G68" t="str">
            <v>No</v>
          </cell>
        </row>
      </sheetData>
      <sheetData sheetId="10147"/>
      <sheetData sheetId="10148"/>
      <sheetData sheetId="10149"/>
      <sheetData sheetId="10150"/>
      <sheetData sheetId="10151" refreshError="1"/>
      <sheetData sheetId="10152" refreshError="1"/>
      <sheetData sheetId="10153" refreshError="1"/>
      <sheetData sheetId="10154"/>
      <sheetData sheetId="10155" refreshError="1"/>
      <sheetData sheetId="10156" refreshError="1"/>
      <sheetData sheetId="10157" refreshError="1"/>
      <sheetData sheetId="10158" refreshError="1"/>
      <sheetData sheetId="10159"/>
      <sheetData sheetId="10160" refreshError="1"/>
      <sheetData sheetId="10161"/>
      <sheetData sheetId="10162"/>
      <sheetData sheetId="10163"/>
      <sheetData sheetId="10164"/>
      <sheetData sheetId="10165" refreshError="1"/>
      <sheetData sheetId="10166" refreshError="1"/>
      <sheetData sheetId="10167" refreshError="1"/>
      <sheetData sheetId="10168" refreshError="1"/>
      <sheetData sheetId="10169"/>
      <sheetData sheetId="10170">
        <row r="36">
          <cell r="N36">
            <v>0</v>
          </cell>
        </row>
      </sheetData>
      <sheetData sheetId="10171"/>
      <sheetData sheetId="10172" refreshError="1"/>
      <sheetData sheetId="10173"/>
      <sheetData sheetId="10174"/>
      <sheetData sheetId="10175"/>
      <sheetData sheetId="10176"/>
      <sheetData sheetId="10177">
        <row r="48">
          <cell r="P48">
            <v>0</v>
          </cell>
        </row>
      </sheetData>
      <sheetData sheetId="10178"/>
      <sheetData sheetId="10179"/>
      <sheetData sheetId="10180" refreshError="1"/>
      <sheetData sheetId="10181" refreshError="1"/>
      <sheetData sheetId="10182" refreshError="1"/>
      <sheetData sheetId="10183"/>
      <sheetData sheetId="10184"/>
      <sheetData sheetId="10185"/>
      <sheetData sheetId="10186"/>
      <sheetData sheetId="10187"/>
      <sheetData sheetId="10188"/>
      <sheetData sheetId="10189"/>
      <sheetData sheetId="10190"/>
      <sheetData sheetId="10191"/>
      <sheetData sheetId="10192"/>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ow r="23">
          <cell r="AE23">
            <v>2.4165546988980062</v>
          </cell>
        </row>
      </sheetData>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sheetData sheetId="10215"/>
      <sheetData sheetId="10216" refreshError="1"/>
      <sheetData sheetId="10217" refreshError="1"/>
      <sheetData sheetId="10218" refreshError="1"/>
      <sheetData sheetId="10219" refreshError="1"/>
      <sheetData sheetId="10220"/>
      <sheetData sheetId="10221"/>
      <sheetData sheetId="10222"/>
      <sheetData sheetId="10223"/>
      <sheetData sheetId="10224"/>
      <sheetData sheetId="10225"/>
      <sheetData sheetId="10226" refreshError="1"/>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sheetData sheetId="10266"/>
      <sheetData sheetId="10267">
        <row r="6">
          <cell r="I6" t="str">
            <v>+\-</v>
          </cell>
        </row>
      </sheetData>
      <sheetData sheetId="10268"/>
      <sheetData sheetId="10269"/>
      <sheetData sheetId="10270"/>
      <sheetData sheetId="10271"/>
      <sheetData sheetId="10272"/>
      <sheetData sheetId="10273"/>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refreshError="1"/>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ow r="1">
          <cell r="A1" t="str">
            <v>MARSH SUPERMARKETS</v>
          </cell>
        </row>
      </sheetData>
      <sheetData sheetId="10292" refreshError="1"/>
      <sheetData sheetId="10293" refreshError="1"/>
      <sheetData sheetId="10294" refreshError="1"/>
      <sheetData sheetId="10295" refreshError="1"/>
      <sheetData sheetId="10296" refreshError="1"/>
      <sheetData sheetId="10297" refreshError="1"/>
      <sheetData sheetId="10298" refreshError="1"/>
      <sheetData sheetId="10299" refreshError="1"/>
      <sheetData sheetId="10300" refreshError="1"/>
      <sheetData sheetId="10301" refreshError="1"/>
      <sheetData sheetId="10302" refreshError="1"/>
      <sheetData sheetId="10303" refreshError="1"/>
      <sheetData sheetId="10304" refreshError="1"/>
      <sheetData sheetId="10305" refreshError="1"/>
      <sheetData sheetId="10306" refreshError="1"/>
      <sheetData sheetId="10307" refreshError="1"/>
      <sheetData sheetId="10308" refreshError="1"/>
      <sheetData sheetId="10309" refreshError="1"/>
      <sheetData sheetId="10310" refreshError="1"/>
      <sheetData sheetId="10311" refreshError="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refreshError="1"/>
      <sheetData sheetId="10331" refreshError="1"/>
      <sheetData sheetId="10332">
        <row r="15">
          <cell r="A15" t="str">
            <v>($000s)</v>
          </cell>
        </row>
      </sheetData>
      <sheetData sheetId="10333" refreshError="1"/>
      <sheetData sheetId="10334" refreshError="1"/>
      <sheetData sheetId="10335"/>
      <sheetData sheetId="10336" refreshError="1"/>
      <sheetData sheetId="10337" refreshError="1"/>
      <sheetData sheetId="10338" refreshError="1"/>
      <sheetData sheetId="10339" refreshError="1"/>
      <sheetData sheetId="10340" refreshError="1"/>
      <sheetData sheetId="10341" refreshError="1"/>
      <sheetData sheetId="10342">
        <row r="71">
          <cell r="BA71">
            <v>0</v>
          </cell>
        </row>
      </sheetData>
      <sheetData sheetId="10343" refreshError="1"/>
      <sheetData sheetId="10344" refreshError="1"/>
      <sheetData sheetId="10345" refreshError="1"/>
      <sheetData sheetId="10346" refreshError="1"/>
      <sheetData sheetId="10347" refreshError="1"/>
      <sheetData sheetId="10348" refreshError="1"/>
      <sheetData sheetId="10349" refreshError="1"/>
      <sheetData sheetId="10350" refreshError="1"/>
      <sheetData sheetId="10351" refreshError="1"/>
      <sheetData sheetId="10352" refreshError="1"/>
      <sheetData sheetId="10353" refreshError="1"/>
      <sheetData sheetId="10354" refreshError="1"/>
      <sheetData sheetId="10355" refreshError="1"/>
      <sheetData sheetId="10356" refreshError="1"/>
      <sheetData sheetId="10357" refreshError="1"/>
      <sheetData sheetId="10358" refreshError="1"/>
      <sheetData sheetId="10359" refreshError="1"/>
      <sheetData sheetId="10360" refreshError="1"/>
      <sheetData sheetId="10361"/>
      <sheetData sheetId="10362"/>
      <sheetData sheetId="10363" refreshError="1"/>
      <sheetData sheetId="10364" refreshError="1"/>
      <sheetData sheetId="10365" refreshError="1"/>
      <sheetData sheetId="10366" refreshError="1"/>
      <sheetData sheetId="10367" refreshError="1"/>
      <sheetData sheetId="10368" refreshError="1"/>
      <sheetData sheetId="10369" refreshError="1"/>
      <sheetData sheetId="10370" refreshError="1"/>
      <sheetData sheetId="10371" refreshError="1"/>
      <sheetData sheetId="10372" refreshError="1"/>
      <sheetData sheetId="10373" refreshError="1"/>
      <sheetData sheetId="10374" refreshError="1"/>
      <sheetData sheetId="10375" refreshError="1"/>
      <sheetData sheetId="10376" refreshError="1"/>
      <sheetData sheetId="10377" refreshError="1"/>
      <sheetData sheetId="10378" refreshError="1"/>
      <sheetData sheetId="10379" refreshError="1"/>
      <sheetData sheetId="10380" refreshError="1"/>
      <sheetData sheetId="10381" refreshError="1"/>
      <sheetData sheetId="10382" refreshError="1"/>
      <sheetData sheetId="10383" refreshError="1"/>
      <sheetData sheetId="10384" refreshError="1"/>
      <sheetData sheetId="10385" refreshError="1"/>
      <sheetData sheetId="10386" refreshError="1"/>
      <sheetData sheetId="10387" refreshError="1"/>
      <sheetData sheetId="10388" refreshError="1"/>
      <sheetData sheetId="10389" refreshError="1"/>
      <sheetData sheetId="10390" refreshError="1"/>
      <sheetData sheetId="10391" refreshError="1"/>
      <sheetData sheetId="10392" refreshError="1"/>
      <sheetData sheetId="10393" refreshError="1"/>
      <sheetData sheetId="10394" refreshError="1"/>
      <sheetData sheetId="10395" refreshError="1"/>
      <sheetData sheetId="10396" refreshError="1"/>
      <sheetData sheetId="10397" refreshError="1"/>
      <sheetData sheetId="10398" refreshError="1"/>
      <sheetData sheetId="10399" refreshError="1"/>
      <sheetData sheetId="10400" refreshError="1"/>
      <sheetData sheetId="10401" refreshError="1"/>
      <sheetData sheetId="10402" refreshError="1"/>
      <sheetData sheetId="10403" refreshError="1"/>
      <sheetData sheetId="10404" refreshError="1"/>
      <sheetData sheetId="10405" refreshError="1"/>
      <sheetData sheetId="10406" refreshError="1"/>
      <sheetData sheetId="10407" refreshError="1"/>
      <sheetData sheetId="10408" refreshError="1"/>
      <sheetData sheetId="10409" refreshError="1"/>
      <sheetData sheetId="10410" refreshError="1"/>
      <sheetData sheetId="10411" refreshError="1"/>
      <sheetData sheetId="10412" refreshError="1"/>
      <sheetData sheetId="10413" refreshError="1"/>
      <sheetData sheetId="10414" refreshError="1"/>
      <sheetData sheetId="10415" refreshError="1"/>
      <sheetData sheetId="10416" refreshError="1"/>
      <sheetData sheetId="10417" refreshError="1"/>
      <sheetData sheetId="10418" refreshError="1"/>
      <sheetData sheetId="10419" refreshError="1"/>
      <sheetData sheetId="10420" refreshError="1"/>
      <sheetData sheetId="10421" refreshError="1"/>
      <sheetData sheetId="10422" refreshError="1"/>
      <sheetData sheetId="10423" refreshError="1"/>
      <sheetData sheetId="10424" refreshError="1"/>
      <sheetData sheetId="10425" refreshError="1"/>
      <sheetData sheetId="10426" refreshError="1"/>
      <sheetData sheetId="10427" refreshError="1"/>
      <sheetData sheetId="10428" refreshError="1"/>
      <sheetData sheetId="10429" refreshError="1"/>
      <sheetData sheetId="10430" refreshError="1"/>
      <sheetData sheetId="10431" refreshError="1"/>
      <sheetData sheetId="10432" refreshError="1"/>
      <sheetData sheetId="10433" refreshError="1"/>
      <sheetData sheetId="10434" refreshError="1"/>
      <sheetData sheetId="10435" refreshError="1"/>
      <sheetData sheetId="10436" refreshError="1"/>
      <sheetData sheetId="10437"/>
      <sheetData sheetId="10438"/>
      <sheetData sheetId="10439"/>
      <sheetData sheetId="10440"/>
      <sheetData sheetId="10441"/>
      <sheetData sheetId="10442"/>
      <sheetData sheetId="10443"/>
      <sheetData sheetId="10444"/>
      <sheetData sheetId="10445" refreshError="1"/>
      <sheetData sheetId="10446" refreshError="1"/>
      <sheetData sheetId="10447" refreshError="1"/>
      <sheetData sheetId="10448" refreshError="1"/>
      <sheetData sheetId="10449" refreshError="1"/>
      <sheetData sheetId="10450" refreshError="1"/>
      <sheetData sheetId="10451" refreshError="1"/>
      <sheetData sheetId="10452" refreshError="1"/>
      <sheetData sheetId="10453"/>
      <sheetData sheetId="10454"/>
      <sheetData sheetId="10455"/>
      <sheetData sheetId="10456"/>
      <sheetData sheetId="10457"/>
      <sheetData sheetId="10458"/>
      <sheetData sheetId="10459"/>
      <sheetData sheetId="10460"/>
      <sheetData sheetId="10461"/>
      <sheetData sheetId="10462" refreshError="1"/>
      <sheetData sheetId="10463" refreshError="1"/>
      <sheetData sheetId="10464" refreshError="1"/>
      <sheetData sheetId="10465" refreshError="1"/>
      <sheetData sheetId="10466" refreshError="1"/>
      <sheetData sheetId="10467" refreshError="1"/>
      <sheetData sheetId="10468" refreshError="1"/>
      <sheetData sheetId="10469"/>
      <sheetData sheetId="10470"/>
      <sheetData sheetId="10471" refreshError="1"/>
      <sheetData sheetId="10472" refreshError="1"/>
      <sheetData sheetId="10473" refreshError="1"/>
      <sheetData sheetId="10474" refreshError="1"/>
      <sheetData sheetId="10475" refreshError="1"/>
      <sheetData sheetId="10476" refreshError="1"/>
      <sheetData sheetId="10477" refreshError="1"/>
      <sheetData sheetId="10478" refreshError="1"/>
      <sheetData sheetId="10479" refreshError="1"/>
      <sheetData sheetId="10480" refreshError="1"/>
      <sheetData sheetId="10481" refreshError="1"/>
      <sheetData sheetId="10482" refreshError="1"/>
      <sheetData sheetId="10483"/>
      <sheetData sheetId="10484" refreshError="1"/>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row r="7">
          <cell r="AE7">
            <v>0</v>
          </cell>
        </row>
      </sheetData>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row r="2">
          <cell r="A2" t="str">
            <v>Trends and Forecasts</v>
          </cell>
        </row>
      </sheetData>
      <sheetData sheetId="10533"/>
      <sheetData sheetId="10534">
        <row r="1">
          <cell r="D1">
            <v>290</v>
          </cell>
        </row>
      </sheetData>
      <sheetData sheetId="10535">
        <row r="3">
          <cell r="C3" t="str">
            <v>Summary Financials</v>
          </cell>
        </row>
      </sheetData>
      <sheetData sheetId="10536"/>
      <sheetData sheetId="10537"/>
      <sheetData sheetId="10538">
        <row r="3">
          <cell r="C3" t="str">
            <v>Summary Financials</v>
          </cell>
        </row>
      </sheetData>
      <sheetData sheetId="10539">
        <row r="1">
          <cell r="A1" t="str">
            <v>Offer Price</v>
          </cell>
        </row>
      </sheetData>
      <sheetData sheetId="10540"/>
      <sheetData sheetId="10541">
        <row r="3">
          <cell r="C3" t="str">
            <v>Summary Financials</v>
          </cell>
        </row>
      </sheetData>
      <sheetData sheetId="10542">
        <row r="1">
          <cell r="A1" t="str">
            <v>Offer Price</v>
          </cell>
        </row>
      </sheetData>
      <sheetData sheetId="10543"/>
      <sheetData sheetId="10544">
        <row r="3">
          <cell r="C3" t="str">
            <v>Summary Financials</v>
          </cell>
        </row>
      </sheetData>
      <sheetData sheetId="10545">
        <row r="1">
          <cell r="A1" t="str">
            <v>Offer Price</v>
          </cell>
        </row>
      </sheetData>
      <sheetData sheetId="10546"/>
      <sheetData sheetId="10547">
        <row r="7">
          <cell r="C7" t="str">
            <v>Basic Charts</v>
          </cell>
        </row>
      </sheetData>
      <sheetData sheetId="10548" refreshError="1"/>
      <sheetData sheetId="10549" refreshError="1"/>
      <sheetData sheetId="10550" refreshError="1"/>
      <sheetData sheetId="10551" refreshError="1"/>
      <sheetData sheetId="10552" refreshError="1"/>
      <sheetData sheetId="10553" refreshError="1"/>
      <sheetData sheetId="10554">
        <row r="1">
          <cell r="A1" t="str">
            <v>Date</v>
          </cell>
        </row>
      </sheetData>
      <sheetData sheetId="10555">
        <row r="1">
          <cell r="B1" t="str">
            <v>License Revenue</v>
          </cell>
        </row>
      </sheetData>
      <sheetData sheetId="10556">
        <row r="1">
          <cell r="A1" t="str">
            <v>Note: Edit this data only</v>
          </cell>
        </row>
      </sheetData>
      <sheetData sheetId="10557">
        <row r="2">
          <cell r="A2" t="str">
            <v>Note: Edit this data only</v>
          </cell>
        </row>
      </sheetData>
      <sheetData sheetId="10558">
        <row r="1">
          <cell r="B1" t="str">
            <v>2004A Revenue Mix</v>
          </cell>
        </row>
      </sheetData>
      <sheetData sheetId="10559">
        <row r="1">
          <cell r="B1" t="str">
            <v>Revenue</v>
          </cell>
        </row>
      </sheetData>
      <sheetData sheetId="10560">
        <row r="1">
          <cell r="B1" t="str">
            <v>series</v>
          </cell>
        </row>
      </sheetData>
      <sheetData sheetId="10561">
        <row r="1">
          <cell r="C1" t="str">
            <v>TEV/2006E EBITDAP</v>
          </cell>
        </row>
      </sheetData>
      <sheetData sheetId="10562">
        <row r="1">
          <cell r="B1" t="str">
            <v>VCI</v>
          </cell>
        </row>
      </sheetData>
      <sheetData sheetId="10563">
        <row r="43">
          <cell r="D43" t="str">
            <v>R-G-B Colors</v>
          </cell>
        </row>
      </sheetData>
      <sheetData sheetId="10564" refreshError="1"/>
      <sheetData sheetId="10565" refreshError="1"/>
      <sheetData sheetId="10566" refreshError="1"/>
      <sheetData sheetId="10567" refreshError="1"/>
      <sheetData sheetId="10568" refreshError="1"/>
      <sheetData sheetId="10569" refreshError="1"/>
      <sheetData sheetId="10570" refreshError="1"/>
      <sheetData sheetId="10571" refreshError="1"/>
      <sheetData sheetId="10572" refreshError="1"/>
      <sheetData sheetId="10573" refreshError="1"/>
      <sheetData sheetId="10574" refreshError="1"/>
      <sheetData sheetId="10575">
        <row r="1">
          <cell r="A1" t="e">
            <v>#REF!</v>
          </cell>
        </row>
      </sheetData>
      <sheetData sheetId="10576" refreshError="1"/>
      <sheetData sheetId="10577" refreshError="1"/>
      <sheetData sheetId="10578">
        <row r="1">
          <cell r="K1" t="str">
            <v>Preliminary Draft - Confidential</v>
          </cell>
        </row>
      </sheetData>
      <sheetData sheetId="10579" refreshError="1"/>
      <sheetData sheetId="10580" refreshError="1"/>
      <sheetData sheetId="10581"/>
      <sheetData sheetId="10582">
        <row r="3">
          <cell r="D3" t="str">
            <v>Inflation</v>
          </cell>
        </row>
      </sheetData>
      <sheetData sheetId="10583">
        <row r="1">
          <cell r="B1" t="str">
            <v>Oklahoma</v>
          </cell>
        </row>
      </sheetData>
      <sheetData sheetId="10584"/>
      <sheetData sheetId="10585"/>
      <sheetData sheetId="10586">
        <row r="5">
          <cell r="B5" t="str">
            <v>Ticker</v>
          </cell>
        </row>
      </sheetData>
      <sheetData sheetId="10587">
        <row r="2">
          <cell r="B2" t="str">
            <v>Ticker</v>
          </cell>
        </row>
      </sheetData>
      <sheetData sheetId="10588"/>
      <sheetData sheetId="10589">
        <row r="3">
          <cell r="C3" t="str">
            <v>In Service</v>
          </cell>
        </row>
      </sheetData>
      <sheetData sheetId="10590">
        <row r="5">
          <cell r="B5" t="str">
            <v>Month-to-Month</v>
          </cell>
        </row>
      </sheetData>
      <sheetData sheetId="10591">
        <row r="4">
          <cell r="D4" t="str">
            <v>2005</v>
          </cell>
        </row>
      </sheetData>
      <sheetData sheetId="10592">
        <row r="2">
          <cell r="C2" t="str">
            <v>2009E</v>
          </cell>
        </row>
      </sheetData>
      <sheetData sheetId="10593">
        <row r="2">
          <cell r="C2" t="str">
            <v>2009E</v>
          </cell>
        </row>
      </sheetData>
      <sheetData sheetId="10594">
        <row r="1">
          <cell r="C1" t="str">
            <v>CLOSE</v>
          </cell>
        </row>
      </sheetData>
      <sheetData sheetId="10595">
        <row r="1">
          <cell r="B1" t="str">
            <v>Averate Estimated EPS</v>
          </cell>
        </row>
      </sheetData>
      <sheetData sheetId="10596" refreshError="1"/>
      <sheetData sheetId="10597">
        <row r="1">
          <cell r="D1">
            <v>2</v>
          </cell>
        </row>
      </sheetData>
      <sheetData sheetId="10598"/>
      <sheetData sheetId="10599">
        <row r="1">
          <cell r="A1" t="str">
            <v>Market Cap</v>
          </cell>
        </row>
      </sheetData>
      <sheetData sheetId="10600">
        <row r="1">
          <cell r="F1">
            <v>39370</v>
          </cell>
        </row>
      </sheetData>
      <sheetData sheetId="10601">
        <row r="2">
          <cell r="C2" t="str">
            <v>Evercore Partners</v>
          </cell>
        </row>
      </sheetData>
      <sheetData sheetId="10602"/>
      <sheetData sheetId="10603">
        <row r="1">
          <cell r="G1">
            <v>39472</v>
          </cell>
        </row>
      </sheetData>
      <sheetData sheetId="10604"/>
      <sheetData sheetId="10605"/>
      <sheetData sheetId="10606"/>
      <sheetData sheetId="10607" refreshError="1"/>
      <sheetData sheetId="10608" refreshError="1"/>
      <sheetData sheetId="10609" refreshError="1"/>
      <sheetData sheetId="10610" refreshError="1"/>
      <sheetData sheetId="10611" refreshError="1"/>
      <sheetData sheetId="10612" refreshError="1"/>
      <sheetData sheetId="10613" refreshError="1"/>
      <sheetData sheetId="10614" refreshError="1"/>
      <sheetData sheetId="10615" refreshError="1"/>
      <sheetData sheetId="10616"/>
      <sheetData sheetId="10617">
        <row r="2">
          <cell r="D2" t="str">
            <v>Month</v>
          </cell>
        </row>
      </sheetData>
      <sheetData sheetId="10618"/>
      <sheetData sheetId="10619" refreshError="1"/>
      <sheetData sheetId="10620" refreshError="1"/>
      <sheetData sheetId="10621" refreshError="1"/>
      <sheetData sheetId="10622" refreshError="1"/>
      <sheetData sheetId="10623" refreshError="1"/>
      <sheetData sheetId="10624" refreshError="1"/>
      <sheetData sheetId="10625" refreshError="1"/>
      <sheetData sheetId="10626" refreshError="1"/>
      <sheetData sheetId="10627" refreshError="1"/>
      <sheetData sheetId="10628" refreshError="1"/>
      <sheetData sheetId="10629"/>
      <sheetData sheetId="10630"/>
      <sheetData sheetId="10631">
        <row r="1">
          <cell r="A1" t="str">
            <v>Single Well Decline Forecast</v>
          </cell>
        </row>
      </sheetData>
      <sheetData sheetId="10632"/>
      <sheetData sheetId="10633"/>
      <sheetData sheetId="10634"/>
      <sheetData sheetId="10635">
        <row r="1">
          <cell r="A1" t="str">
            <v>Historical Financials</v>
          </cell>
        </row>
      </sheetData>
      <sheetData sheetId="10636">
        <row r="1">
          <cell r="A1" t="str">
            <v>Historical Financials</v>
          </cell>
        </row>
      </sheetData>
      <sheetData sheetId="10637"/>
      <sheetData sheetId="10638"/>
      <sheetData sheetId="10639"/>
      <sheetData sheetId="10640"/>
      <sheetData sheetId="10641"/>
      <sheetData sheetId="10642"/>
      <sheetData sheetId="10643"/>
      <sheetData sheetId="10644"/>
      <sheetData sheetId="10645">
        <row r="8">
          <cell r="A8" t="str">
            <v xml:space="preserve"> AutEx/BlockDATA - Security Report  </v>
          </cell>
        </row>
      </sheetData>
      <sheetData sheetId="10646" refreshError="1"/>
      <sheetData sheetId="10647"/>
      <sheetData sheetId="10648">
        <row r="1">
          <cell r="A1" t="str">
            <v>Lubrizol</v>
          </cell>
        </row>
      </sheetData>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row r="57">
          <cell r="F57">
            <v>39172</v>
          </cell>
        </row>
      </sheetData>
      <sheetData sheetId="10669"/>
      <sheetData sheetId="10670"/>
      <sheetData sheetId="10671"/>
      <sheetData sheetId="10672">
        <row r="1">
          <cell r="S1" t="str">
            <v>Transfers</v>
          </cell>
        </row>
      </sheetData>
      <sheetData sheetId="10673" refreshError="1"/>
      <sheetData sheetId="10674" refreshError="1"/>
      <sheetData sheetId="10675">
        <row r="1">
          <cell r="B1" t="str">
            <v>Key:</v>
          </cell>
        </row>
      </sheetData>
      <sheetData sheetId="10676">
        <row r="3">
          <cell r="F3" t="str">
            <v>Total # of wells</v>
          </cell>
        </row>
      </sheetData>
      <sheetData sheetId="10677">
        <row r="2">
          <cell r="B2" t="str">
            <v>NET ASSET VALUE ASSUMPTIONS AND SUMMARY</v>
          </cell>
        </row>
      </sheetData>
      <sheetData sheetId="10678" refreshError="1"/>
      <sheetData sheetId="10679">
        <row r="2">
          <cell r="B2" t="str">
            <v>Outputs</v>
          </cell>
        </row>
      </sheetData>
      <sheetData sheetId="10680" refreshError="1"/>
      <sheetData sheetId="10681" refreshError="1"/>
      <sheetData sheetId="10682" refreshError="1"/>
      <sheetData sheetId="10683" refreshError="1"/>
      <sheetData sheetId="10684" refreshError="1"/>
      <sheetData sheetId="10685">
        <row r="4">
          <cell r="B4" t="str">
            <v>Net asset value summary</v>
          </cell>
        </row>
      </sheetData>
      <sheetData sheetId="10686" refreshError="1"/>
      <sheetData sheetId="10687" refreshError="1"/>
      <sheetData sheetId="10688" refreshError="1"/>
      <sheetData sheetId="10689" refreshError="1"/>
      <sheetData sheetId="10690" refreshError="1"/>
      <sheetData sheetId="10691" refreshError="1"/>
      <sheetData sheetId="10692" refreshError="1"/>
      <sheetData sheetId="10693"/>
      <sheetData sheetId="10694"/>
      <sheetData sheetId="10695" refreshError="1"/>
      <sheetData sheetId="10696" refreshError="1"/>
      <sheetData sheetId="10697" refreshError="1"/>
      <sheetData sheetId="10698" refreshError="1"/>
      <sheetData sheetId="10699" refreshError="1"/>
      <sheetData sheetId="10700" refreshError="1"/>
      <sheetData sheetId="10701" refreshError="1"/>
      <sheetData sheetId="10702" refreshError="1"/>
      <sheetData sheetId="10703" refreshError="1"/>
      <sheetData sheetId="10704" refreshError="1"/>
      <sheetData sheetId="10705" refreshError="1"/>
      <sheetData sheetId="10706" refreshError="1"/>
      <sheetData sheetId="10707" refreshError="1"/>
      <sheetData sheetId="10708" refreshError="1"/>
      <sheetData sheetId="10709" refreshError="1"/>
      <sheetData sheetId="10710" refreshError="1"/>
      <sheetData sheetId="10711" refreshError="1"/>
      <sheetData sheetId="10712" refreshError="1"/>
      <sheetData sheetId="10713" refreshError="1"/>
      <sheetData sheetId="10714" refreshError="1"/>
      <sheetData sheetId="10715" refreshError="1"/>
      <sheetData sheetId="10716" refreshError="1"/>
      <sheetData sheetId="10717" refreshError="1"/>
      <sheetData sheetId="10718" refreshError="1"/>
      <sheetData sheetId="10719" refreshError="1"/>
      <sheetData sheetId="10720" refreshError="1"/>
      <sheetData sheetId="10721"/>
      <sheetData sheetId="10722" refreshError="1"/>
      <sheetData sheetId="10723"/>
      <sheetData sheetId="10724" refreshError="1"/>
      <sheetData sheetId="10725" refreshError="1"/>
      <sheetData sheetId="10726" refreshError="1"/>
      <sheetData sheetId="10727" refreshError="1"/>
      <sheetData sheetId="10728" refreshError="1"/>
      <sheetData sheetId="10729" refreshError="1"/>
      <sheetData sheetId="10730" refreshError="1"/>
      <sheetData sheetId="10731" refreshError="1"/>
      <sheetData sheetId="10732" refreshError="1"/>
      <sheetData sheetId="10733" refreshError="1"/>
      <sheetData sheetId="10734" refreshError="1"/>
      <sheetData sheetId="10735" refreshError="1"/>
      <sheetData sheetId="10736"/>
      <sheetData sheetId="10737"/>
      <sheetData sheetId="10738" refreshError="1"/>
      <sheetData sheetId="10739" refreshError="1"/>
      <sheetData sheetId="10740" refreshError="1"/>
      <sheetData sheetId="10741" refreshError="1"/>
      <sheetData sheetId="10742" refreshError="1"/>
      <sheetData sheetId="10743" refreshError="1"/>
      <sheetData sheetId="10744" refreshError="1"/>
      <sheetData sheetId="10745" refreshError="1"/>
      <sheetData sheetId="10746" refreshError="1"/>
      <sheetData sheetId="10747" refreshError="1"/>
      <sheetData sheetId="10748" refreshError="1"/>
      <sheetData sheetId="10749" refreshError="1"/>
      <sheetData sheetId="10750" refreshError="1"/>
      <sheetData sheetId="10751" refreshError="1"/>
      <sheetData sheetId="10752" refreshError="1"/>
      <sheetData sheetId="10753" refreshError="1"/>
      <sheetData sheetId="10754" refreshError="1"/>
      <sheetData sheetId="10755" refreshError="1"/>
      <sheetData sheetId="10756" refreshError="1"/>
      <sheetData sheetId="10757" refreshError="1"/>
      <sheetData sheetId="10758" refreshError="1"/>
      <sheetData sheetId="10759" refreshError="1"/>
      <sheetData sheetId="10760" refreshError="1"/>
      <sheetData sheetId="10761" refreshError="1"/>
      <sheetData sheetId="10762" refreshError="1"/>
      <sheetData sheetId="10763" refreshError="1"/>
      <sheetData sheetId="10764" refreshError="1"/>
      <sheetData sheetId="10765" refreshError="1"/>
      <sheetData sheetId="10766" refreshError="1"/>
      <sheetData sheetId="10767" refreshError="1"/>
      <sheetData sheetId="10768" refreshError="1"/>
      <sheetData sheetId="10769" refreshError="1"/>
      <sheetData sheetId="10770" refreshError="1"/>
      <sheetData sheetId="10771" refreshError="1"/>
      <sheetData sheetId="10772" refreshError="1"/>
      <sheetData sheetId="10773" refreshError="1"/>
      <sheetData sheetId="10774" refreshError="1"/>
      <sheetData sheetId="10775" refreshError="1"/>
      <sheetData sheetId="10776" refreshError="1"/>
      <sheetData sheetId="10777" refreshError="1"/>
      <sheetData sheetId="10778" refreshError="1"/>
      <sheetData sheetId="10779" refreshError="1"/>
      <sheetData sheetId="10780" refreshError="1"/>
      <sheetData sheetId="10781" refreshError="1"/>
      <sheetData sheetId="10782" refreshError="1"/>
      <sheetData sheetId="10783" refreshError="1"/>
      <sheetData sheetId="10784"/>
      <sheetData sheetId="10785" refreshError="1"/>
      <sheetData sheetId="10786" refreshError="1"/>
      <sheetData sheetId="10787" refreshError="1"/>
      <sheetData sheetId="10788" refreshError="1"/>
      <sheetData sheetId="10789" refreshError="1"/>
      <sheetData sheetId="10790" refreshError="1"/>
      <sheetData sheetId="10791" refreshError="1"/>
      <sheetData sheetId="10792" refreshError="1"/>
      <sheetData sheetId="10793" refreshError="1"/>
      <sheetData sheetId="10794" refreshError="1"/>
      <sheetData sheetId="10795" refreshError="1"/>
      <sheetData sheetId="10796" refreshError="1"/>
      <sheetData sheetId="10797" refreshError="1"/>
      <sheetData sheetId="10798" refreshError="1"/>
      <sheetData sheetId="10799" refreshError="1"/>
      <sheetData sheetId="10800" refreshError="1"/>
      <sheetData sheetId="10801" refreshError="1"/>
      <sheetData sheetId="10802" refreshError="1"/>
      <sheetData sheetId="10803" refreshError="1"/>
      <sheetData sheetId="10804" refreshError="1"/>
      <sheetData sheetId="10805"/>
      <sheetData sheetId="10806"/>
      <sheetData sheetId="10807"/>
      <sheetData sheetId="10808"/>
      <sheetData sheetId="10809"/>
      <sheetData sheetId="10810" refreshError="1"/>
      <sheetData sheetId="10811" refreshError="1"/>
      <sheetData sheetId="10812" refreshError="1"/>
      <sheetData sheetId="10813" refreshError="1"/>
      <sheetData sheetId="10814" refreshError="1"/>
      <sheetData sheetId="10815" refreshError="1"/>
      <sheetData sheetId="10816" refreshError="1"/>
      <sheetData sheetId="10817" refreshError="1"/>
      <sheetData sheetId="10818" refreshError="1"/>
      <sheetData sheetId="10819" refreshError="1"/>
      <sheetData sheetId="10820" refreshError="1"/>
      <sheetData sheetId="10821" refreshError="1"/>
      <sheetData sheetId="10822" refreshError="1"/>
      <sheetData sheetId="10823" refreshError="1"/>
      <sheetData sheetId="10824" refreshError="1"/>
      <sheetData sheetId="10825"/>
      <sheetData sheetId="10826">
        <row r="113">
          <cell r="A113">
            <v>37784</v>
          </cell>
        </row>
      </sheetData>
      <sheetData sheetId="10827">
        <row r="113">
          <cell r="A113">
            <v>37784</v>
          </cell>
        </row>
      </sheetData>
      <sheetData sheetId="10828"/>
      <sheetData sheetId="10829"/>
      <sheetData sheetId="10830"/>
      <sheetData sheetId="10831"/>
      <sheetData sheetId="10832"/>
      <sheetData sheetId="10833">
        <row r="12">
          <cell r="C12">
            <v>2</v>
          </cell>
        </row>
      </sheetData>
      <sheetData sheetId="10834">
        <row r="24">
          <cell r="A24" t="str">
            <v>RESULTS</v>
          </cell>
        </row>
      </sheetData>
      <sheetData sheetId="10835"/>
      <sheetData sheetId="10836" refreshError="1"/>
      <sheetData sheetId="10837"/>
      <sheetData sheetId="10838" refreshError="1"/>
      <sheetData sheetId="10839"/>
      <sheetData sheetId="10840" refreshError="1"/>
      <sheetData sheetId="10841" refreshError="1"/>
      <sheetData sheetId="10842" refreshError="1"/>
      <sheetData sheetId="10843" refreshError="1"/>
      <sheetData sheetId="10844">
        <row r="3">
          <cell r="C3" t="str">
            <v>Object</v>
          </cell>
        </row>
      </sheetData>
      <sheetData sheetId="10845" refreshError="1"/>
      <sheetData sheetId="10846" refreshError="1"/>
      <sheetData sheetId="10847" refreshError="1"/>
      <sheetData sheetId="10848"/>
      <sheetData sheetId="10849"/>
      <sheetData sheetId="10850"/>
      <sheetData sheetId="10851" refreshError="1"/>
      <sheetData sheetId="10852"/>
      <sheetData sheetId="10853"/>
      <sheetData sheetId="10854"/>
      <sheetData sheetId="10855"/>
      <sheetData sheetId="10856"/>
      <sheetData sheetId="10857"/>
      <sheetData sheetId="10858"/>
      <sheetData sheetId="10859" refreshError="1"/>
      <sheetData sheetId="10860" refreshError="1"/>
      <sheetData sheetId="10861" refreshError="1"/>
      <sheetData sheetId="10862" refreshError="1"/>
      <sheetData sheetId="10863" refreshError="1"/>
      <sheetData sheetId="10864" refreshError="1"/>
      <sheetData sheetId="10865" refreshError="1"/>
      <sheetData sheetId="10866" refreshError="1"/>
      <sheetData sheetId="10867" refreshError="1"/>
      <sheetData sheetId="10868" refreshError="1"/>
      <sheetData sheetId="10869" refreshError="1"/>
      <sheetData sheetId="10870" refreshError="1"/>
      <sheetData sheetId="10871" refreshError="1"/>
      <sheetData sheetId="10872" refreshError="1"/>
      <sheetData sheetId="10873" refreshError="1"/>
      <sheetData sheetId="10874" refreshError="1"/>
      <sheetData sheetId="10875" refreshError="1"/>
      <sheetData sheetId="10876" refreshError="1"/>
      <sheetData sheetId="10877" refreshError="1"/>
      <sheetData sheetId="10878" refreshError="1"/>
      <sheetData sheetId="10879" refreshError="1"/>
      <sheetData sheetId="10880" refreshError="1"/>
      <sheetData sheetId="10881" refreshError="1"/>
      <sheetData sheetId="10882" refreshError="1"/>
      <sheetData sheetId="10883" refreshError="1"/>
      <sheetData sheetId="10884" refreshError="1"/>
      <sheetData sheetId="10885" refreshError="1"/>
      <sheetData sheetId="10886" refreshError="1"/>
      <sheetData sheetId="10887" refreshError="1"/>
      <sheetData sheetId="10888" refreshError="1"/>
      <sheetData sheetId="10889" refreshError="1"/>
      <sheetData sheetId="10890" refreshError="1"/>
      <sheetData sheetId="10891" refreshError="1"/>
      <sheetData sheetId="10892" refreshError="1"/>
      <sheetData sheetId="10893" refreshError="1"/>
      <sheetData sheetId="10894" refreshError="1"/>
      <sheetData sheetId="10895" refreshError="1"/>
      <sheetData sheetId="10896" refreshError="1"/>
      <sheetData sheetId="10897" refreshError="1"/>
      <sheetData sheetId="10898" refreshError="1"/>
      <sheetData sheetId="10899" refreshError="1"/>
      <sheetData sheetId="10900" refreshError="1"/>
      <sheetData sheetId="10901" refreshError="1"/>
      <sheetData sheetId="10902" refreshError="1"/>
      <sheetData sheetId="10903" refreshError="1"/>
      <sheetData sheetId="10904" refreshError="1"/>
      <sheetData sheetId="10905" refreshError="1"/>
      <sheetData sheetId="10906" refreshError="1"/>
      <sheetData sheetId="10907" refreshError="1"/>
      <sheetData sheetId="10908" refreshError="1"/>
      <sheetData sheetId="10909" refreshError="1"/>
      <sheetData sheetId="10910" refreshError="1"/>
      <sheetData sheetId="10911" refreshError="1"/>
      <sheetData sheetId="10912" refreshError="1"/>
      <sheetData sheetId="10913" refreshError="1"/>
      <sheetData sheetId="10914" refreshError="1"/>
      <sheetData sheetId="10915" refreshError="1"/>
      <sheetData sheetId="10916" refreshError="1"/>
      <sheetData sheetId="10917" refreshError="1"/>
      <sheetData sheetId="10918" refreshError="1"/>
      <sheetData sheetId="10919" refreshError="1"/>
      <sheetData sheetId="10920" refreshError="1"/>
      <sheetData sheetId="10921" refreshError="1"/>
      <sheetData sheetId="10922" refreshError="1"/>
      <sheetData sheetId="10923" refreshError="1"/>
      <sheetData sheetId="10924" refreshError="1"/>
      <sheetData sheetId="10925" refreshError="1"/>
      <sheetData sheetId="10926" refreshError="1"/>
      <sheetData sheetId="10927" refreshError="1"/>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ow r="210">
          <cell r="A210" t="str">
            <v>E01</v>
          </cell>
        </row>
      </sheetData>
      <sheetData sheetId="10959" refreshError="1"/>
      <sheetData sheetId="10960">
        <row r="3">
          <cell r="D3" t="str">
            <v>Object</v>
          </cell>
        </row>
      </sheetData>
      <sheetData sheetId="10961"/>
      <sheetData sheetId="10962"/>
      <sheetData sheetId="10963"/>
      <sheetData sheetId="10964" refreshError="1"/>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refreshError="1"/>
      <sheetData sheetId="10989"/>
      <sheetData sheetId="10990" refreshError="1"/>
      <sheetData sheetId="10991" refreshError="1"/>
      <sheetData sheetId="10992">
        <row r="4">
          <cell r="C4">
            <v>1</v>
          </cell>
        </row>
      </sheetData>
      <sheetData sheetId="10993">
        <row r="5">
          <cell r="D5">
            <v>39447</v>
          </cell>
        </row>
      </sheetData>
      <sheetData sheetId="10994">
        <row r="6">
          <cell r="C6" t="str">
            <v>Sum Of</v>
          </cell>
        </row>
      </sheetData>
      <sheetData sheetId="10995">
        <row r="4">
          <cell r="D4" t="str">
            <v>A</v>
          </cell>
        </row>
      </sheetData>
      <sheetData sheetId="10996">
        <row r="5">
          <cell r="C5" t="str">
            <v>Dt</v>
          </cell>
        </row>
      </sheetData>
      <sheetData sheetId="10997" refreshError="1"/>
      <sheetData sheetId="10998"/>
      <sheetData sheetId="10999" refreshError="1"/>
      <sheetData sheetId="11000"/>
      <sheetData sheetId="11001" refreshError="1"/>
      <sheetData sheetId="11002" refreshError="1"/>
      <sheetData sheetId="11003" refreshError="1"/>
      <sheetData sheetId="11004" refreshError="1"/>
      <sheetData sheetId="11005">
        <row r="20">
          <cell r="E20">
            <v>-8314</v>
          </cell>
        </row>
      </sheetData>
      <sheetData sheetId="11006"/>
      <sheetData sheetId="11007" refreshError="1"/>
      <sheetData sheetId="11008" refreshError="1"/>
      <sheetData sheetId="11009" refreshError="1"/>
      <sheetData sheetId="11010" refreshError="1"/>
      <sheetData sheetId="11011"/>
      <sheetData sheetId="11012"/>
      <sheetData sheetId="11013"/>
      <sheetData sheetId="11014"/>
      <sheetData sheetId="11015"/>
      <sheetData sheetId="11016"/>
      <sheetData sheetId="11017" refreshError="1"/>
      <sheetData sheetId="11018" refreshError="1"/>
      <sheetData sheetId="11019" refreshError="1"/>
      <sheetData sheetId="11020" refreshError="1"/>
      <sheetData sheetId="11021"/>
      <sheetData sheetId="11022" refreshError="1"/>
      <sheetData sheetId="11023" refreshError="1"/>
      <sheetData sheetId="11024"/>
      <sheetData sheetId="11025" refreshError="1"/>
      <sheetData sheetId="11026" refreshError="1"/>
      <sheetData sheetId="11027" refreshError="1"/>
      <sheetData sheetId="11028">
        <row r="23">
          <cell r="C23" t="str">
            <v>Cabot Oil &amp; Gas</v>
          </cell>
        </row>
      </sheetData>
      <sheetData sheetId="11029"/>
      <sheetData sheetId="11030"/>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sheetData sheetId="11046"/>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sheetData sheetId="11062" refreshError="1"/>
      <sheetData sheetId="11063"/>
      <sheetData sheetId="11064">
        <row r="12">
          <cell r="F12">
            <v>124785630.85999997</v>
          </cell>
        </row>
      </sheetData>
      <sheetData sheetId="11065">
        <row r="24">
          <cell r="C24">
            <v>15947.256197141041</v>
          </cell>
        </row>
      </sheetData>
      <sheetData sheetId="11066">
        <row r="24">
          <cell r="C24">
            <v>31317.353016070319</v>
          </cell>
        </row>
      </sheetData>
      <sheetData sheetId="11067">
        <row r="24">
          <cell r="C24">
            <v>36010.753924270735</v>
          </cell>
        </row>
      </sheetData>
      <sheetData sheetId="11068">
        <row r="24">
          <cell r="C24">
            <v>0</v>
          </cell>
        </row>
      </sheetData>
      <sheetData sheetId="11069">
        <row r="24">
          <cell r="C24">
            <v>0</v>
          </cell>
        </row>
      </sheetData>
      <sheetData sheetId="11070"/>
      <sheetData sheetId="11071"/>
      <sheetData sheetId="11072"/>
      <sheetData sheetId="11073">
        <row r="447">
          <cell r="DZ447">
            <v>52572183.859999999</v>
          </cell>
        </row>
      </sheetData>
      <sheetData sheetId="11074"/>
      <sheetData sheetId="11075" refreshError="1"/>
      <sheetData sheetId="11076"/>
      <sheetData sheetId="11077"/>
      <sheetData sheetId="11078"/>
      <sheetData sheetId="11079"/>
      <sheetData sheetId="11080">
        <row r="6">
          <cell r="A6" t="str">
            <v>id / name</v>
          </cell>
        </row>
      </sheetData>
      <sheetData sheetId="11081">
        <row r="11">
          <cell r="B11">
            <v>37802</v>
          </cell>
        </row>
      </sheetData>
      <sheetData sheetId="11082">
        <row r="113">
          <cell r="A113">
            <v>37785</v>
          </cell>
        </row>
      </sheetData>
      <sheetData sheetId="11083">
        <row r="6">
          <cell r="A6">
            <v>35431</v>
          </cell>
        </row>
      </sheetData>
      <sheetData sheetId="11084" refreshError="1"/>
      <sheetData sheetId="11085" refreshError="1"/>
      <sheetData sheetId="11086" refreshError="1"/>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sheetData sheetId="11106"/>
      <sheetData sheetId="11107" refreshError="1"/>
      <sheetData sheetId="11108"/>
      <sheetData sheetId="11109"/>
      <sheetData sheetId="11110"/>
      <sheetData sheetId="11111"/>
      <sheetData sheetId="11112"/>
      <sheetData sheetId="11113"/>
      <sheetData sheetId="11114"/>
      <sheetData sheetId="11115"/>
      <sheetData sheetId="11116"/>
      <sheetData sheetId="11117" refreshError="1"/>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refreshError="1"/>
      <sheetData sheetId="11482"/>
      <sheetData sheetId="11483"/>
      <sheetData sheetId="11484" refreshError="1"/>
      <sheetData sheetId="11485"/>
      <sheetData sheetId="11486" refreshError="1"/>
      <sheetData sheetId="11487" refreshError="1"/>
      <sheetData sheetId="11488" refreshError="1"/>
      <sheetData sheetId="11489" refreshError="1"/>
      <sheetData sheetId="11490" refreshError="1"/>
      <sheetData sheetId="11491" refreshError="1"/>
      <sheetData sheetId="11492" refreshError="1"/>
      <sheetData sheetId="11493" refreshError="1"/>
      <sheetData sheetId="11494" refreshError="1"/>
      <sheetData sheetId="11495" refreshError="1"/>
      <sheetData sheetId="11496" refreshError="1"/>
      <sheetData sheetId="11497" refreshError="1"/>
      <sheetData sheetId="11498" refreshError="1"/>
      <sheetData sheetId="11499" refreshError="1"/>
      <sheetData sheetId="11500"/>
      <sheetData sheetId="11501" refreshError="1"/>
      <sheetData sheetId="11502"/>
      <sheetData sheetId="11503" refreshError="1"/>
      <sheetData sheetId="11504" refreshError="1"/>
      <sheetData sheetId="11505" refreshError="1"/>
      <sheetData sheetId="11506" refreshError="1"/>
      <sheetData sheetId="11507" refreshError="1"/>
      <sheetData sheetId="11508" refreshError="1"/>
      <sheetData sheetId="11509" refreshError="1"/>
      <sheetData sheetId="11510" refreshError="1"/>
      <sheetData sheetId="11511" refreshError="1"/>
      <sheetData sheetId="11512" refreshError="1"/>
      <sheetData sheetId="11513" refreshError="1"/>
      <sheetData sheetId="11514" refreshError="1"/>
      <sheetData sheetId="11515" refreshError="1"/>
      <sheetData sheetId="11516" refreshError="1"/>
      <sheetData sheetId="11517" refreshError="1"/>
      <sheetData sheetId="11518" refreshError="1"/>
      <sheetData sheetId="11519" refreshError="1"/>
      <sheetData sheetId="11520" refreshError="1"/>
      <sheetData sheetId="11521" refreshError="1"/>
      <sheetData sheetId="11522" refreshError="1"/>
      <sheetData sheetId="11523" refreshError="1"/>
      <sheetData sheetId="11524" refreshError="1"/>
      <sheetData sheetId="11525"/>
      <sheetData sheetId="11526" refreshError="1"/>
      <sheetData sheetId="11527"/>
      <sheetData sheetId="11528"/>
      <sheetData sheetId="11529" refreshError="1"/>
      <sheetData sheetId="11530"/>
      <sheetData sheetId="11531" refreshError="1"/>
      <sheetData sheetId="11532" refreshError="1"/>
      <sheetData sheetId="11533"/>
      <sheetData sheetId="11534" refreshError="1"/>
      <sheetData sheetId="11535" refreshError="1"/>
      <sheetData sheetId="11536" refreshError="1"/>
      <sheetData sheetId="11537" refreshError="1"/>
      <sheetData sheetId="11538" refreshError="1"/>
      <sheetData sheetId="11539" refreshError="1"/>
      <sheetData sheetId="11540" refreshError="1"/>
      <sheetData sheetId="11541" refreshError="1"/>
      <sheetData sheetId="11542" refreshError="1"/>
      <sheetData sheetId="11543"/>
      <sheetData sheetId="11544" refreshError="1"/>
      <sheetData sheetId="11545" refreshError="1"/>
      <sheetData sheetId="11546" refreshError="1"/>
      <sheetData sheetId="11547" refreshError="1"/>
      <sheetData sheetId="11548" refreshError="1"/>
      <sheetData sheetId="11549" refreshError="1"/>
      <sheetData sheetId="11550" refreshError="1"/>
      <sheetData sheetId="11551" refreshError="1"/>
      <sheetData sheetId="11552" refreshError="1"/>
      <sheetData sheetId="11553" refreshError="1"/>
      <sheetData sheetId="11554" refreshError="1"/>
      <sheetData sheetId="11555"/>
      <sheetData sheetId="11556" refreshError="1"/>
      <sheetData sheetId="11557" refreshError="1"/>
      <sheetData sheetId="11558" refreshError="1"/>
      <sheetData sheetId="11559" refreshError="1"/>
      <sheetData sheetId="11560" refreshError="1"/>
      <sheetData sheetId="11561" refreshError="1"/>
      <sheetData sheetId="11562" refreshError="1"/>
      <sheetData sheetId="11563" refreshError="1"/>
      <sheetData sheetId="11564" refreshError="1"/>
      <sheetData sheetId="11565" refreshError="1"/>
      <sheetData sheetId="11566" refreshError="1"/>
      <sheetData sheetId="11567" refreshError="1"/>
      <sheetData sheetId="11568" refreshError="1"/>
      <sheetData sheetId="11569"/>
      <sheetData sheetId="11570" refreshError="1"/>
      <sheetData sheetId="11571" refreshError="1"/>
      <sheetData sheetId="11572" refreshError="1"/>
      <sheetData sheetId="11573" refreshError="1"/>
      <sheetData sheetId="11574" refreshError="1"/>
      <sheetData sheetId="11575" refreshError="1"/>
      <sheetData sheetId="11576" refreshError="1"/>
      <sheetData sheetId="11577" refreshError="1"/>
      <sheetData sheetId="11578" refreshError="1"/>
      <sheetData sheetId="11579" refreshError="1"/>
      <sheetData sheetId="11580" refreshError="1"/>
      <sheetData sheetId="11581" refreshError="1"/>
      <sheetData sheetId="11582" refreshError="1"/>
      <sheetData sheetId="11583" refreshError="1"/>
      <sheetData sheetId="11584"/>
      <sheetData sheetId="11585" refreshError="1"/>
      <sheetData sheetId="11586"/>
      <sheetData sheetId="11587" refreshError="1"/>
      <sheetData sheetId="11588"/>
      <sheetData sheetId="11589" refreshError="1"/>
      <sheetData sheetId="11590"/>
      <sheetData sheetId="11591" refreshError="1"/>
      <sheetData sheetId="11592"/>
      <sheetData sheetId="11593"/>
      <sheetData sheetId="11594"/>
      <sheetData sheetId="11595" refreshError="1"/>
      <sheetData sheetId="11596" refreshError="1"/>
      <sheetData sheetId="11597" refreshError="1"/>
      <sheetData sheetId="11598" refreshError="1"/>
      <sheetData sheetId="11599"/>
      <sheetData sheetId="11600" refreshError="1"/>
      <sheetData sheetId="11601"/>
      <sheetData sheetId="11602" refreshError="1"/>
      <sheetData sheetId="11603" refreshError="1"/>
      <sheetData sheetId="11604" refreshError="1"/>
      <sheetData sheetId="11605" refreshError="1"/>
      <sheetData sheetId="11606" refreshError="1"/>
      <sheetData sheetId="11607" refreshError="1"/>
      <sheetData sheetId="11608" refreshError="1"/>
      <sheetData sheetId="11609" refreshError="1"/>
      <sheetData sheetId="11610" refreshError="1"/>
      <sheetData sheetId="11611"/>
      <sheetData sheetId="11612"/>
      <sheetData sheetId="11613"/>
      <sheetData sheetId="11614"/>
      <sheetData sheetId="11615"/>
      <sheetData sheetId="11616" refreshError="1"/>
      <sheetData sheetId="11617"/>
      <sheetData sheetId="11618" refreshError="1"/>
      <sheetData sheetId="11619"/>
      <sheetData sheetId="11620"/>
      <sheetData sheetId="11621"/>
      <sheetData sheetId="11622"/>
      <sheetData sheetId="11623"/>
      <sheetData sheetId="11624"/>
      <sheetData sheetId="11625"/>
      <sheetData sheetId="11626"/>
      <sheetData sheetId="11627"/>
      <sheetData sheetId="11628">
        <row r="1">
          <cell r="A1" t="str">
            <v>LaCrosse ID</v>
          </cell>
        </row>
      </sheetData>
      <sheetData sheetId="11629"/>
      <sheetData sheetId="11630"/>
      <sheetData sheetId="11631"/>
      <sheetData sheetId="11632"/>
      <sheetData sheetId="11633"/>
      <sheetData sheetId="11634"/>
      <sheetData sheetId="11635" refreshError="1"/>
      <sheetData sheetId="11636" refreshError="1"/>
      <sheetData sheetId="11637" refreshError="1"/>
      <sheetData sheetId="11638" refreshError="1"/>
      <sheetData sheetId="11639" refreshError="1"/>
      <sheetData sheetId="11640" refreshError="1"/>
      <sheetData sheetId="11641" refreshError="1"/>
      <sheetData sheetId="11642" refreshError="1"/>
      <sheetData sheetId="11643" refreshError="1"/>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sheetData sheetId="11680" refreshError="1"/>
      <sheetData sheetId="11681" refreshError="1"/>
      <sheetData sheetId="11682">
        <row r="7">
          <cell r="R7">
            <v>-14371728.1</v>
          </cell>
        </row>
      </sheetData>
      <sheetData sheetId="11683" refreshError="1"/>
      <sheetData sheetId="11684" refreshError="1"/>
      <sheetData sheetId="11685" refreshError="1"/>
      <sheetData sheetId="11686" refreshError="1"/>
      <sheetData sheetId="11687" refreshError="1"/>
      <sheetData sheetId="11688" refreshError="1"/>
      <sheetData sheetId="11689">
        <row r="51">
          <cell r="A51" t="str">
            <v>TELE-DIRECT (SERVICES) INC.</v>
          </cell>
        </row>
      </sheetData>
      <sheetData sheetId="11690"/>
      <sheetData sheetId="11691"/>
      <sheetData sheetId="11692"/>
      <sheetData sheetId="11693"/>
      <sheetData sheetId="11694" refreshError="1"/>
      <sheetData sheetId="11695" refreshError="1"/>
      <sheetData sheetId="11696" refreshError="1"/>
      <sheetData sheetId="11697" refreshError="1"/>
      <sheetData sheetId="11698" refreshError="1"/>
      <sheetData sheetId="11699" refreshError="1"/>
      <sheetData sheetId="11700"/>
      <sheetData sheetId="11701" refreshError="1"/>
      <sheetData sheetId="11702" refreshError="1"/>
      <sheetData sheetId="11703"/>
      <sheetData sheetId="11704"/>
      <sheetData sheetId="11705" refreshError="1"/>
      <sheetData sheetId="11706"/>
      <sheetData sheetId="11707"/>
      <sheetData sheetId="11708"/>
      <sheetData sheetId="11709"/>
      <sheetData sheetId="11710"/>
      <sheetData sheetId="11711"/>
      <sheetData sheetId="11712"/>
      <sheetData sheetId="11713"/>
      <sheetData sheetId="11714"/>
      <sheetData sheetId="11715"/>
      <sheetData sheetId="11716"/>
      <sheetData sheetId="11717" refreshError="1"/>
      <sheetData sheetId="11718" refreshError="1"/>
      <sheetData sheetId="11719"/>
      <sheetData sheetId="11720" refreshError="1"/>
      <sheetData sheetId="11721" refreshError="1"/>
      <sheetData sheetId="11722" refreshError="1"/>
      <sheetData sheetId="11723" refreshError="1"/>
      <sheetData sheetId="11724" refreshError="1"/>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sheetData sheetId="11735"/>
      <sheetData sheetId="11736"/>
      <sheetData sheetId="11737"/>
      <sheetData sheetId="11738"/>
      <sheetData sheetId="11739"/>
      <sheetData sheetId="11740" refreshError="1"/>
      <sheetData sheetId="11741" refreshError="1"/>
      <sheetData sheetId="11742" refreshError="1"/>
      <sheetData sheetId="11743" refreshError="1"/>
      <sheetData sheetId="11744" refreshError="1"/>
      <sheetData sheetId="11745" refreshError="1"/>
      <sheetData sheetId="11746" refreshError="1"/>
      <sheetData sheetId="11747" refreshError="1"/>
      <sheetData sheetId="11748" refreshError="1"/>
      <sheetData sheetId="11749" refreshError="1"/>
      <sheetData sheetId="11750" refreshError="1"/>
      <sheetData sheetId="11751" refreshError="1"/>
      <sheetData sheetId="11752" refreshError="1"/>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sheetData sheetId="11769" refreshError="1"/>
      <sheetData sheetId="11770" refreshError="1"/>
      <sheetData sheetId="11771" refreshError="1"/>
      <sheetData sheetId="11772" refreshError="1"/>
      <sheetData sheetId="11773" refreshError="1"/>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refreshError="1"/>
      <sheetData sheetId="11789" refreshError="1"/>
      <sheetData sheetId="11790" refreshError="1"/>
      <sheetData sheetId="11791" refreshError="1"/>
      <sheetData sheetId="11792" refreshError="1"/>
      <sheetData sheetId="11793" refreshError="1"/>
      <sheetData sheetId="11794" refreshError="1"/>
      <sheetData sheetId="11795" refreshError="1"/>
      <sheetData sheetId="11796" refreshError="1"/>
      <sheetData sheetId="11797" refreshError="1"/>
      <sheetData sheetId="11798" refreshError="1"/>
      <sheetData sheetId="11799" refreshError="1"/>
      <sheetData sheetId="11800" refreshError="1"/>
      <sheetData sheetId="11801" refreshError="1"/>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sheetData sheetId="11810">
        <row r="33">
          <cell r="C33" t="str">
            <v>::Yearly::</v>
          </cell>
        </row>
      </sheetData>
      <sheetData sheetId="11811"/>
      <sheetData sheetId="11812"/>
      <sheetData sheetId="11813" refreshError="1"/>
      <sheetData sheetId="11814"/>
      <sheetData sheetId="11815">
        <row r="3">
          <cell r="BE3">
            <v>0</v>
          </cell>
        </row>
      </sheetData>
      <sheetData sheetId="11816" refreshError="1"/>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refreshError="1"/>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sheetData sheetId="11903" refreshError="1"/>
      <sheetData sheetId="11904" refreshError="1"/>
      <sheetData sheetId="11905" refreshError="1"/>
      <sheetData sheetId="11906" refreshError="1"/>
      <sheetData sheetId="11907"/>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sheetData sheetId="11921"/>
      <sheetData sheetId="11922" refreshError="1"/>
      <sheetData sheetId="11923" refreshError="1"/>
      <sheetData sheetId="11924" refreshError="1"/>
      <sheetData sheetId="11925" refreshError="1"/>
      <sheetData sheetId="11926" refreshError="1"/>
      <sheetData sheetId="11927" refreshError="1"/>
      <sheetData sheetId="11928" refreshError="1"/>
      <sheetData sheetId="11929" refreshError="1"/>
      <sheetData sheetId="11930" refreshError="1"/>
      <sheetData sheetId="11931" refreshError="1"/>
      <sheetData sheetId="11932" refreshError="1"/>
      <sheetData sheetId="11933" refreshError="1"/>
      <sheetData sheetId="11934" refreshError="1"/>
      <sheetData sheetId="11935" refreshError="1"/>
      <sheetData sheetId="11936" refreshError="1"/>
      <sheetData sheetId="11937" refreshError="1"/>
      <sheetData sheetId="11938" refreshError="1"/>
      <sheetData sheetId="11939" refreshError="1"/>
      <sheetData sheetId="11940" refreshError="1"/>
      <sheetData sheetId="11941" refreshError="1"/>
      <sheetData sheetId="11942" refreshError="1"/>
      <sheetData sheetId="11943" refreshError="1"/>
      <sheetData sheetId="11944" refreshError="1"/>
      <sheetData sheetId="11945" refreshError="1"/>
      <sheetData sheetId="11946" refreshError="1"/>
      <sheetData sheetId="11947">
        <row r="14">
          <cell r="C14" t="str">
            <v>TELE-DIRECT ATLANTIC</v>
          </cell>
        </row>
      </sheetData>
      <sheetData sheetId="11948"/>
      <sheetData sheetId="11949"/>
      <sheetData sheetId="11950"/>
      <sheetData sheetId="11951"/>
      <sheetData sheetId="11952"/>
      <sheetData sheetId="11953"/>
      <sheetData sheetId="11954" refreshError="1"/>
      <sheetData sheetId="11955" refreshError="1"/>
      <sheetData sheetId="11956" refreshError="1"/>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ow r="1">
          <cell r="A1" t="str">
            <v>COMPANY:_Bombardier Recreational Products_______________________</v>
          </cell>
        </row>
      </sheetData>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refreshError="1"/>
      <sheetData sheetId="12015"/>
      <sheetData sheetId="12016" refreshError="1"/>
      <sheetData sheetId="12017"/>
      <sheetData sheetId="12018" refreshError="1"/>
      <sheetData sheetId="12019" refreshError="1"/>
      <sheetData sheetId="12020" refreshError="1"/>
      <sheetData sheetId="12021">
        <row r="10">
          <cell r="H10">
            <v>3.4842902123668522E-2</v>
          </cell>
        </row>
      </sheetData>
      <sheetData sheetId="12022" refreshError="1"/>
      <sheetData sheetId="12023" refreshError="1"/>
      <sheetData sheetId="12024" refreshError="1"/>
      <sheetData sheetId="12025" refreshError="1"/>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row r="1">
          <cell r="V1" t="str">
            <v>Fortis</v>
          </cell>
        </row>
      </sheetData>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refreshError="1"/>
      <sheetData sheetId="12076" refreshError="1"/>
      <sheetData sheetId="12077" refreshError="1"/>
      <sheetData sheetId="12078" refreshError="1"/>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refreshError="1"/>
      <sheetData sheetId="12116" refreshError="1"/>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refreshError="1"/>
      <sheetData sheetId="12192" refreshError="1"/>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refreshError="1"/>
      <sheetData sheetId="12209" refreshError="1"/>
      <sheetData sheetId="12210" refreshError="1"/>
      <sheetData sheetId="12211" refreshError="1"/>
      <sheetData sheetId="12212" refreshError="1"/>
      <sheetData sheetId="12213" refreshError="1"/>
      <sheetData sheetId="12214" refreshError="1"/>
      <sheetData sheetId="12215" refreshError="1"/>
      <sheetData sheetId="12216" refreshError="1"/>
      <sheetData sheetId="12217" refreshError="1"/>
      <sheetData sheetId="12218" refreshError="1"/>
      <sheetData sheetId="12219" refreshError="1"/>
      <sheetData sheetId="12220" refreshError="1"/>
      <sheetData sheetId="12221" refreshError="1"/>
      <sheetData sheetId="12222" refreshError="1"/>
      <sheetData sheetId="12223" refreshError="1"/>
      <sheetData sheetId="12224" refreshError="1"/>
      <sheetData sheetId="12225" refreshError="1"/>
      <sheetData sheetId="12226" refreshError="1"/>
      <sheetData sheetId="12227" refreshError="1"/>
      <sheetData sheetId="12228" refreshError="1"/>
      <sheetData sheetId="12229" refreshError="1"/>
      <sheetData sheetId="12230" refreshError="1"/>
      <sheetData sheetId="12231" refreshError="1"/>
      <sheetData sheetId="12232" refreshError="1"/>
      <sheetData sheetId="12233" refreshError="1"/>
      <sheetData sheetId="12234" refreshError="1"/>
      <sheetData sheetId="12235"/>
      <sheetData sheetId="12236"/>
      <sheetData sheetId="12237"/>
      <sheetData sheetId="12238"/>
      <sheetData sheetId="12239" refreshError="1"/>
      <sheetData sheetId="12240"/>
      <sheetData sheetId="12241"/>
      <sheetData sheetId="12242"/>
      <sheetData sheetId="12243"/>
      <sheetData sheetId="12244"/>
      <sheetData sheetId="12245">
        <row r="12">
          <cell r="Q12">
            <v>41564.841666666667</v>
          </cell>
        </row>
      </sheetData>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refreshError="1"/>
      <sheetData sheetId="12271" refreshError="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row r="10">
          <cell r="C10" t="str">
            <v>CF</v>
          </cell>
        </row>
      </sheetData>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row r="7">
          <cell r="D7">
            <v>2501.059999999994</v>
          </cell>
        </row>
      </sheetData>
      <sheetData sheetId="12385"/>
      <sheetData sheetId="12386"/>
      <sheetData sheetId="12387"/>
      <sheetData sheetId="12388"/>
      <sheetData sheetId="12389"/>
      <sheetData sheetId="12390"/>
      <sheetData sheetId="12391"/>
      <sheetData sheetId="12392"/>
      <sheetData sheetId="12393"/>
      <sheetData sheetId="12394"/>
      <sheetData sheetId="12395">
        <row r="1">
          <cell r="A1" t="str">
            <v>HW</v>
          </cell>
        </row>
      </sheetData>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row r="1">
          <cell r="D1">
            <v>42510</v>
          </cell>
        </row>
      </sheetData>
      <sheetData sheetId="12590" refreshError="1"/>
      <sheetData sheetId="12591"/>
      <sheetData sheetId="12592"/>
      <sheetData sheetId="12593"/>
      <sheetData sheetId="12594"/>
      <sheetData sheetId="12595">
        <row r="8">
          <cell r="D8">
            <v>40581</v>
          </cell>
        </row>
      </sheetData>
      <sheetData sheetId="12596"/>
      <sheetData sheetId="12597"/>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sheetData sheetId="12634"/>
      <sheetData sheetId="12635">
        <row r="2">
          <cell r="C2" t="str">
            <v>Labor Burden</v>
          </cell>
        </row>
      </sheetData>
      <sheetData sheetId="12636" refreshError="1"/>
      <sheetData sheetId="12637"/>
      <sheetData sheetId="12638"/>
      <sheetData sheetId="12639"/>
      <sheetData sheetId="12640"/>
      <sheetData sheetId="12641"/>
      <sheetData sheetId="12642"/>
      <sheetData sheetId="12643"/>
      <sheetData sheetId="12644"/>
      <sheetData sheetId="12645"/>
      <sheetData sheetId="12646">
        <row r="5">
          <cell r="F5">
            <v>44018</v>
          </cell>
        </row>
      </sheetData>
      <sheetData sheetId="12647">
        <row r="5">
          <cell r="F5">
            <v>62482</v>
          </cell>
        </row>
      </sheetData>
      <sheetData sheetId="12648">
        <row r="12">
          <cell r="A12" t="str">
            <v>AL</v>
          </cell>
        </row>
      </sheetData>
      <sheetData sheetId="12649"/>
      <sheetData sheetId="12650"/>
      <sheetData sheetId="12651"/>
      <sheetData sheetId="12652">
        <row r="8">
          <cell r="D8">
            <v>-997</v>
          </cell>
        </row>
      </sheetData>
      <sheetData sheetId="12653">
        <row r="6">
          <cell r="R6" t="str">
            <v>Allocated Management fees</v>
          </cell>
        </row>
      </sheetData>
      <sheetData sheetId="12654"/>
      <sheetData sheetId="12655">
        <row r="6">
          <cell r="R6" t="str">
            <v>Allocated Management fees</v>
          </cell>
        </row>
      </sheetData>
      <sheetData sheetId="12656">
        <row r="6">
          <cell r="R6" t="str">
            <v>Allocated Management fees</v>
          </cell>
        </row>
      </sheetData>
      <sheetData sheetId="12657">
        <row r="6">
          <cell r="R6" t="str">
            <v>Allocated Management fees</v>
          </cell>
        </row>
      </sheetData>
      <sheetData sheetId="12658"/>
      <sheetData sheetId="12659">
        <row r="6">
          <cell r="R6" t="str">
            <v>Allocated Management fees</v>
          </cell>
        </row>
      </sheetData>
      <sheetData sheetId="12660">
        <row r="15">
          <cell r="H15">
            <v>3601</v>
          </cell>
        </row>
      </sheetData>
      <sheetData sheetId="12661">
        <row r="15">
          <cell r="G15">
            <v>30085</v>
          </cell>
        </row>
      </sheetData>
      <sheetData sheetId="12662">
        <row r="15">
          <cell r="G15">
            <v>15294</v>
          </cell>
        </row>
      </sheetData>
      <sheetData sheetId="12663"/>
      <sheetData sheetId="12664">
        <row r="15">
          <cell r="G15">
            <v>780</v>
          </cell>
        </row>
      </sheetData>
      <sheetData sheetId="12665">
        <row r="15">
          <cell r="G15">
            <v>239</v>
          </cell>
        </row>
      </sheetData>
      <sheetData sheetId="12666">
        <row r="15">
          <cell r="G15">
            <v>2097</v>
          </cell>
        </row>
      </sheetData>
      <sheetData sheetId="12667"/>
      <sheetData sheetId="12668"/>
      <sheetData sheetId="12669"/>
      <sheetData sheetId="12670"/>
      <sheetData sheetId="12671"/>
      <sheetData sheetId="12672"/>
      <sheetData sheetId="12673"/>
      <sheetData sheetId="12674"/>
      <sheetData sheetId="12675"/>
      <sheetData sheetId="12676">
        <row r="12">
          <cell r="H12">
            <v>665</v>
          </cell>
        </row>
      </sheetData>
      <sheetData sheetId="12677"/>
      <sheetData sheetId="12678"/>
      <sheetData sheetId="12679">
        <row r="12">
          <cell r="G12">
            <v>33280</v>
          </cell>
        </row>
      </sheetData>
      <sheetData sheetId="12680"/>
      <sheetData sheetId="12681"/>
      <sheetData sheetId="12682"/>
      <sheetData sheetId="12683"/>
      <sheetData sheetId="12684">
        <row r="34">
          <cell r="G34">
            <v>126</v>
          </cell>
        </row>
      </sheetData>
      <sheetData sheetId="12685">
        <row r="12">
          <cell r="G12">
            <v>28</v>
          </cell>
        </row>
      </sheetData>
      <sheetData sheetId="12686">
        <row r="12">
          <cell r="G12">
            <v>1</v>
          </cell>
        </row>
      </sheetData>
      <sheetData sheetId="12687"/>
      <sheetData sheetId="12688">
        <row r="25">
          <cell r="G25">
            <v>5</v>
          </cell>
        </row>
      </sheetData>
      <sheetData sheetId="12689"/>
      <sheetData sheetId="12690">
        <row r="8">
          <cell r="G8">
            <v>3</v>
          </cell>
        </row>
      </sheetData>
      <sheetData sheetId="12691"/>
      <sheetData sheetId="12692"/>
      <sheetData sheetId="12693"/>
      <sheetData sheetId="12694"/>
      <sheetData sheetId="12695">
        <row r="8">
          <cell r="G8">
            <v>2</v>
          </cell>
        </row>
      </sheetData>
      <sheetData sheetId="12696">
        <row r="8">
          <cell r="G8">
            <v>2</v>
          </cell>
        </row>
      </sheetData>
      <sheetData sheetId="12697">
        <row r="8">
          <cell r="G8">
            <v>4</v>
          </cell>
        </row>
      </sheetData>
      <sheetData sheetId="12698"/>
      <sheetData sheetId="12699">
        <row r="10">
          <cell r="G10">
            <v>2</v>
          </cell>
        </row>
      </sheetData>
      <sheetData sheetId="12700"/>
      <sheetData sheetId="12701"/>
      <sheetData sheetId="12702">
        <row r="12">
          <cell r="A12" t="str">
            <v>Alabama</v>
          </cell>
        </row>
      </sheetData>
      <sheetData sheetId="12703">
        <row r="2">
          <cell r="A2">
            <v>64000005</v>
          </cell>
        </row>
      </sheetData>
      <sheetData sheetId="12704" refreshError="1"/>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efreshError="1"/>
      <sheetData sheetId="12960" refreshError="1"/>
      <sheetData sheetId="12961" refreshError="1"/>
      <sheetData sheetId="12962" refreshError="1"/>
      <sheetData sheetId="12963" refreshError="1"/>
      <sheetData sheetId="12964" refreshError="1"/>
      <sheetData sheetId="12965" refreshError="1"/>
      <sheetData sheetId="12966" refreshError="1"/>
      <sheetData sheetId="12967" refreshError="1"/>
      <sheetData sheetId="12968" refreshError="1"/>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efreshError="1"/>
      <sheetData sheetId="13077" refreshError="1"/>
      <sheetData sheetId="13078" refreshError="1"/>
      <sheetData sheetId="13079" refreshError="1"/>
      <sheetData sheetId="13080" refreshError="1"/>
      <sheetData sheetId="13081" refreshError="1"/>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efreshError="1"/>
      <sheetData sheetId="13092" refreshError="1"/>
      <sheetData sheetId="13093" refreshError="1"/>
      <sheetData sheetId="13094" refreshError="1"/>
      <sheetData sheetId="13095" refreshError="1"/>
      <sheetData sheetId="13096" refreshError="1"/>
      <sheetData sheetId="13097" refreshError="1"/>
      <sheetData sheetId="13098" refreshError="1"/>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efreshError="1"/>
      <sheetData sheetId="13111" refreshError="1"/>
      <sheetData sheetId="13112" refreshError="1"/>
      <sheetData sheetId="13113" refreshError="1"/>
      <sheetData sheetId="13114" refreshError="1"/>
      <sheetData sheetId="13115" refreshError="1"/>
      <sheetData sheetId="13116" refreshError="1"/>
      <sheetData sheetId="13117" refreshError="1"/>
      <sheetData sheetId="13118" refreshError="1"/>
      <sheetData sheetId="13119" refreshError="1"/>
      <sheetData sheetId="13120" refreshError="1"/>
      <sheetData sheetId="13121" refreshError="1"/>
      <sheetData sheetId="13122" refreshError="1"/>
      <sheetData sheetId="13123" refreshError="1"/>
      <sheetData sheetId="13124" refreshError="1"/>
      <sheetData sheetId="13125" refreshError="1"/>
      <sheetData sheetId="13126" refreshError="1"/>
      <sheetData sheetId="13127" refreshError="1"/>
      <sheetData sheetId="13128" refreshError="1"/>
      <sheetData sheetId="13129" refreshError="1"/>
      <sheetData sheetId="13130" refreshError="1"/>
      <sheetData sheetId="13131" refreshError="1"/>
      <sheetData sheetId="13132" refreshError="1"/>
      <sheetData sheetId="13133" refreshError="1"/>
      <sheetData sheetId="13134" refreshError="1"/>
      <sheetData sheetId="13135" refreshError="1"/>
      <sheetData sheetId="13136" refreshError="1"/>
      <sheetData sheetId="13137" refreshError="1"/>
      <sheetData sheetId="13138" refreshError="1"/>
      <sheetData sheetId="13139" refreshError="1"/>
      <sheetData sheetId="13140" refreshError="1"/>
      <sheetData sheetId="13141" refreshError="1"/>
      <sheetData sheetId="13142" refreshError="1"/>
      <sheetData sheetId="13143" refreshError="1"/>
      <sheetData sheetId="13144" refreshError="1"/>
      <sheetData sheetId="13145" refreshError="1"/>
      <sheetData sheetId="13146" refreshError="1"/>
      <sheetData sheetId="13147" refreshError="1"/>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efreshError="1"/>
      <sheetData sheetId="13179" refreshError="1"/>
      <sheetData sheetId="13180" refreshError="1"/>
      <sheetData sheetId="13181" refreshError="1"/>
      <sheetData sheetId="13182" refreshError="1"/>
      <sheetData sheetId="13183" refreshError="1"/>
      <sheetData sheetId="13184" refreshError="1"/>
      <sheetData sheetId="13185" refreshError="1"/>
      <sheetData sheetId="13186" refreshError="1"/>
      <sheetData sheetId="13187" refreshError="1"/>
      <sheetData sheetId="13188" refreshError="1"/>
      <sheetData sheetId="13189" refreshError="1"/>
      <sheetData sheetId="13190" refreshError="1"/>
      <sheetData sheetId="13191" refreshError="1"/>
      <sheetData sheetId="13192" refreshError="1"/>
      <sheetData sheetId="13193" refreshError="1"/>
      <sheetData sheetId="13194" refreshError="1"/>
      <sheetData sheetId="13195" refreshError="1"/>
      <sheetData sheetId="13196" refreshError="1"/>
      <sheetData sheetId="13197" refreshError="1"/>
      <sheetData sheetId="13198" refreshError="1"/>
      <sheetData sheetId="13199" refreshError="1"/>
      <sheetData sheetId="13200" refreshError="1"/>
      <sheetData sheetId="13201" refreshError="1"/>
      <sheetData sheetId="13202" refreshError="1"/>
      <sheetData sheetId="13203" refreshError="1"/>
      <sheetData sheetId="13204" refreshError="1"/>
      <sheetData sheetId="13205" refreshError="1"/>
      <sheetData sheetId="13206" refreshError="1"/>
      <sheetData sheetId="13207" refreshError="1"/>
      <sheetData sheetId="13208" refreshError="1"/>
      <sheetData sheetId="13209" refreshError="1"/>
      <sheetData sheetId="13210" refreshError="1"/>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row r="326">
          <cell r="DK326" t="str">
            <v>Comparable Company Analysis</v>
          </cell>
        </row>
      </sheetData>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row r="326">
          <cell r="DK326" t="str">
            <v>Comparable Company Analysis</v>
          </cell>
        </row>
      </sheetData>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ow r="1">
          <cell r="N1" t="str">
            <v>Delay Categories</v>
          </cell>
        </row>
      </sheetData>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refreshError="1"/>
      <sheetData sheetId="13813" refreshError="1"/>
      <sheetData sheetId="13814" refreshError="1"/>
      <sheetData sheetId="13815" refreshError="1"/>
      <sheetData sheetId="13816" refreshError="1"/>
      <sheetData sheetId="13817" refreshError="1"/>
      <sheetData sheetId="13818">
        <row r="2">
          <cell r="B2" t="str">
            <v>AFC P&amp;L - F3</v>
          </cell>
        </row>
      </sheetData>
      <sheetData sheetId="13819">
        <row r="2">
          <cell r="B2" t="str">
            <v>AFC P&amp;L - F3</v>
          </cell>
        </row>
      </sheetData>
      <sheetData sheetId="13820"/>
      <sheetData sheetId="13821"/>
      <sheetData sheetId="13822"/>
      <sheetData sheetId="13823"/>
      <sheetData sheetId="13824"/>
      <sheetData sheetId="13825">
        <row r="2">
          <cell r="B2" t="str">
            <v>AFC P&amp;L</v>
          </cell>
        </row>
      </sheetData>
      <sheetData sheetId="13826">
        <row r="2">
          <cell r="B2" t="str">
            <v>ASC P&amp;L</v>
          </cell>
        </row>
      </sheetData>
      <sheetData sheetId="13827">
        <row r="2">
          <cell r="B2" t="str">
            <v>Detailed P&amp;L</v>
          </cell>
        </row>
      </sheetData>
      <sheetData sheetId="13828" refreshError="1"/>
      <sheetData sheetId="13829"/>
      <sheetData sheetId="13830">
        <row r="2">
          <cell r="B2" t="str">
            <v>AFC P&amp;L</v>
          </cell>
        </row>
      </sheetData>
      <sheetData sheetId="13831">
        <row r="2">
          <cell r="B2" t="str">
            <v>ASC P&amp;L</v>
          </cell>
        </row>
      </sheetData>
      <sheetData sheetId="13832">
        <row r="2">
          <cell r="B2" t="str">
            <v>Consolidated P&amp;L</v>
          </cell>
        </row>
      </sheetData>
      <sheetData sheetId="13833">
        <row r="2">
          <cell r="B2" t="str">
            <v>Detailed P&amp;L</v>
          </cell>
        </row>
      </sheetData>
      <sheetData sheetId="13834"/>
      <sheetData sheetId="13835">
        <row r="1">
          <cell r="C1" t="str">
            <v>Utah Operations Model</v>
          </cell>
        </row>
      </sheetData>
      <sheetData sheetId="13836"/>
      <sheetData sheetId="13837">
        <row r="1">
          <cell r="C1" t="str">
            <v>H.I.G. Case WholeCo Model</v>
          </cell>
        </row>
      </sheetData>
      <sheetData sheetId="13838">
        <row r="2">
          <cell r="B2" t="str">
            <v>($ in millions)</v>
          </cell>
        </row>
      </sheetData>
      <sheetData sheetId="13839">
        <row r="4">
          <cell r="B4" t="str">
            <v>($ in millions)</v>
          </cell>
        </row>
      </sheetData>
      <sheetData sheetId="13840">
        <row r="1">
          <cell r="D1" t="str">
            <v>Corp</v>
          </cell>
        </row>
      </sheetData>
      <sheetData sheetId="13841">
        <row r="2">
          <cell r="A2" t="str">
            <v>ASC Sale Occurs September 30, 2015, AFC Recap on March 31, 2015</v>
          </cell>
        </row>
      </sheetData>
      <sheetData sheetId="13842">
        <row r="2">
          <cell r="D2" t="str">
            <v>Early Sale Scenario</v>
          </cell>
        </row>
      </sheetData>
      <sheetData sheetId="13843">
        <row r="3">
          <cell r="C3">
            <v>0</v>
          </cell>
        </row>
      </sheetData>
      <sheetData sheetId="13844">
        <row r="3">
          <cell r="D3">
            <v>0</v>
          </cell>
        </row>
      </sheetData>
      <sheetData sheetId="13845">
        <row r="3">
          <cell r="D3">
            <v>0</v>
          </cell>
        </row>
      </sheetData>
      <sheetData sheetId="13846"/>
      <sheetData sheetId="13847"/>
      <sheetData sheetId="13848"/>
      <sheetData sheetId="13849"/>
      <sheetData sheetId="13850"/>
      <sheetData sheetId="13851"/>
      <sheetData sheetId="13852"/>
      <sheetData sheetId="13853"/>
      <sheetData sheetId="13854"/>
      <sheetData sheetId="13855"/>
      <sheetData sheetId="13856" refreshError="1"/>
      <sheetData sheetId="13857"/>
      <sheetData sheetId="13858">
        <row r="108">
          <cell r="V108">
            <v>-0.25</v>
          </cell>
        </row>
      </sheetData>
      <sheetData sheetId="13859"/>
      <sheetData sheetId="13860">
        <row r="13">
          <cell r="H13">
            <v>795</v>
          </cell>
        </row>
      </sheetData>
      <sheetData sheetId="13861"/>
      <sheetData sheetId="13862">
        <row r="4">
          <cell r="B4" t="str">
            <v>Assume 2017, Atlas of Concern, given ULA still has enough RD-180 engines until 2016 ish</v>
          </cell>
        </row>
      </sheetData>
      <sheetData sheetId="13863" refreshError="1"/>
      <sheetData sheetId="13864"/>
      <sheetData sheetId="13865" refreshError="1"/>
      <sheetData sheetId="13866" refreshError="1"/>
      <sheetData sheetId="13867"/>
      <sheetData sheetId="13868">
        <row r="1">
          <cell r="H1">
            <v>0</v>
          </cell>
        </row>
      </sheetData>
      <sheetData sheetId="13869" refreshError="1"/>
      <sheetData sheetId="13870"/>
      <sheetData sheetId="13871" refreshError="1"/>
      <sheetData sheetId="13872"/>
      <sheetData sheetId="13873" refreshError="1"/>
      <sheetData sheetId="13874"/>
      <sheetData sheetId="13875"/>
      <sheetData sheetId="13876"/>
      <sheetData sheetId="13877"/>
      <sheetData sheetId="13878"/>
      <sheetData sheetId="13879"/>
      <sheetData sheetId="13880"/>
      <sheetData sheetId="13881"/>
      <sheetData sheetId="13882"/>
      <sheetData sheetId="13883" refreshError="1"/>
      <sheetData sheetId="13884" refreshError="1"/>
      <sheetData sheetId="13885" refreshError="1"/>
      <sheetData sheetId="13886">
        <row r="6">
          <cell r="E6" t="str">
            <v>2011A</v>
          </cell>
        </row>
      </sheetData>
      <sheetData sheetId="13887"/>
      <sheetData sheetId="13888"/>
      <sheetData sheetId="13889"/>
      <sheetData sheetId="13890" refreshError="1"/>
      <sheetData sheetId="13891"/>
      <sheetData sheetId="13892">
        <row r="4">
          <cell r="Y4" t="str">
            <v>Patent Expiration Year</v>
          </cell>
        </row>
      </sheetData>
      <sheetData sheetId="13893"/>
      <sheetData sheetId="13894"/>
      <sheetData sheetId="13895"/>
      <sheetData sheetId="13896"/>
      <sheetData sheetId="13897"/>
      <sheetData sheetId="13898"/>
      <sheetData sheetId="13899"/>
      <sheetData sheetId="13900"/>
      <sheetData sheetId="13901"/>
      <sheetData sheetId="13902"/>
      <sheetData sheetId="13903"/>
      <sheetData sheetId="13904"/>
      <sheetData sheetId="13905"/>
      <sheetData sheetId="13906" refreshError="1"/>
      <sheetData sheetId="13907"/>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ow r="1">
          <cell r="A1" t="str">
            <v>Detailed Transaction Fees Schedule</v>
          </cell>
        </row>
      </sheetData>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ow r="80">
          <cell r="AQ80">
            <v>11311445</v>
          </cell>
        </row>
      </sheetData>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sheetData sheetId="14056">
        <row r="2">
          <cell r="B2" t="str">
            <v>Sources &amp; Uses</v>
          </cell>
        </row>
      </sheetData>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sheetData sheetId="14118" refreshError="1"/>
      <sheetData sheetId="14119" refreshError="1"/>
      <sheetData sheetId="14120" refreshError="1"/>
      <sheetData sheetId="14121" refreshError="1"/>
      <sheetData sheetId="14122" refreshError="1"/>
      <sheetData sheetId="14123">
        <row r="2">
          <cell r="B2" t="str">
            <v>EBITDA Adjustments</v>
          </cell>
        </row>
      </sheetData>
      <sheetData sheetId="14124">
        <row r="2">
          <cell r="B2" t="str">
            <v>Detailed AFC Financials</v>
          </cell>
        </row>
      </sheetData>
      <sheetData sheetId="14125" refreshError="1"/>
      <sheetData sheetId="14126"/>
      <sheetData sheetId="14127"/>
      <sheetData sheetId="14128"/>
      <sheetData sheetId="14129"/>
      <sheetData sheetId="14130"/>
      <sheetData sheetId="14131"/>
      <sheetData sheetId="14132">
        <row r="2">
          <cell r="B2" t="str">
            <v>EBITDA Adjustments</v>
          </cell>
        </row>
      </sheetData>
      <sheetData sheetId="14133"/>
      <sheetData sheetId="14134"/>
      <sheetData sheetId="14135">
        <row r="2">
          <cell r="B2" t="str">
            <v>Quarterly Income Statement</v>
          </cell>
        </row>
      </sheetData>
      <sheetData sheetId="14136" refreshError="1"/>
      <sheetData sheetId="14137"/>
      <sheetData sheetId="14138"/>
      <sheetData sheetId="14139"/>
      <sheetData sheetId="14140"/>
      <sheetData sheetId="14141">
        <row r="2">
          <cell r="B2" t="str">
            <v>Detailed AFC Financials</v>
          </cell>
        </row>
      </sheetData>
      <sheetData sheetId="14142"/>
      <sheetData sheetId="14143"/>
      <sheetData sheetId="14144" refreshError="1"/>
      <sheetData sheetId="14145">
        <row r="24">
          <cell r="Q24">
            <v>1.5417179999999999</v>
          </cell>
        </row>
      </sheetData>
      <sheetData sheetId="14146">
        <row r="2">
          <cell r="B2" t="str">
            <v>Fine Chemicals Financials</v>
          </cell>
        </row>
      </sheetData>
      <sheetData sheetId="14147"/>
      <sheetData sheetId="14148"/>
      <sheetData sheetId="14149"/>
      <sheetData sheetId="14150"/>
      <sheetData sheetId="14151"/>
      <sheetData sheetId="14152"/>
      <sheetData sheetId="14153"/>
      <sheetData sheetId="14154"/>
      <sheetData sheetId="14155"/>
      <sheetData sheetId="14156"/>
      <sheetData sheetId="14157"/>
      <sheetData sheetId="14158"/>
      <sheetData sheetId="14159"/>
      <sheetData sheetId="14160"/>
      <sheetData sheetId="14161"/>
      <sheetData sheetId="14162"/>
      <sheetData sheetId="14163">
        <row r="3">
          <cell r="C3" t="str">
            <v>2012 Revenue</v>
          </cell>
        </row>
      </sheetData>
      <sheetData sheetId="14164"/>
      <sheetData sheetId="14165"/>
      <sheetData sheetId="14166"/>
      <sheetData sheetId="14167"/>
      <sheetData sheetId="14168"/>
      <sheetData sheetId="14169"/>
      <sheetData sheetId="14170"/>
      <sheetData sheetId="14171"/>
      <sheetData sheetId="14172"/>
      <sheetData sheetId="14173"/>
      <sheetData sheetId="14174"/>
      <sheetData sheetId="14175"/>
      <sheetData sheetId="14176"/>
      <sheetData sheetId="14177"/>
      <sheetData sheetId="14178"/>
      <sheetData sheetId="14179"/>
      <sheetData sheetId="14180"/>
      <sheetData sheetId="14181"/>
      <sheetData sheetId="14182"/>
      <sheetData sheetId="14183"/>
      <sheetData sheetId="14184"/>
      <sheetData sheetId="14185"/>
      <sheetData sheetId="14186"/>
      <sheetData sheetId="14187"/>
      <sheetData sheetId="14188">
        <row r="49">
          <cell r="E49">
            <v>3.9999999999999801E-3</v>
          </cell>
        </row>
      </sheetData>
      <sheetData sheetId="14189"/>
      <sheetData sheetId="14190"/>
      <sheetData sheetId="14191"/>
      <sheetData sheetId="14192"/>
      <sheetData sheetId="14193">
        <row r="2">
          <cell r="B2" t="str">
            <v>Consolidated P&amp;L</v>
          </cell>
        </row>
      </sheetData>
      <sheetData sheetId="14194"/>
      <sheetData sheetId="14195"/>
      <sheetData sheetId="14196"/>
      <sheetData sheetId="14197">
        <row r="2">
          <cell r="B2" t="str">
            <v>Transaction Summary</v>
          </cell>
        </row>
      </sheetData>
      <sheetData sheetId="14198"/>
      <sheetData sheetId="14199"/>
      <sheetData sheetId="14200"/>
      <sheetData sheetId="14201"/>
      <sheetData sheetId="14202">
        <row r="2">
          <cell r="B2" t="str">
            <v>AFC EBITDA Adjustments</v>
          </cell>
        </row>
      </sheetData>
      <sheetData sheetId="14203"/>
      <sheetData sheetId="14204">
        <row r="2">
          <cell r="B2" t="str">
            <v>EBITDA Adjustments</v>
          </cell>
        </row>
      </sheetData>
      <sheetData sheetId="14205">
        <row r="2">
          <cell r="B2" t="str">
            <v>Capex</v>
          </cell>
        </row>
      </sheetData>
      <sheetData sheetId="14206"/>
      <sheetData sheetId="14207">
        <row r="2">
          <cell r="B2" t="str">
            <v>AFC Quarterly Cash Flow Analysis &amp; Covenant Analysis</v>
          </cell>
        </row>
      </sheetData>
      <sheetData sheetId="14208"/>
      <sheetData sheetId="14209">
        <row r="2">
          <cell r="B2" t="str">
            <v>Detailed AFC Financials</v>
          </cell>
        </row>
      </sheetData>
      <sheetData sheetId="14210"/>
      <sheetData sheetId="14211"/>
      <sheetData sheetId="14212"/>
      <sheetData sheetId="14213"/>
      <sheetData sheetId="14214"/>
      <sheetData sheetId="14215"/>
      <sheetData sheetId="14216"/>
      <sheetData sheetId="14217"/>
      <sheetData sheetId="14218">
        <row r="8">
          <cell r="D8">
            <v>4292.4417199999998</v>
          </cell>
        </row>
      </sheetData>
      <sheetData sheetId="14219"/>
      <sheetData sheetId="14220"/>
      <sheetData sheetId="14221"/>
      <sheetData sheetId="14222"/>
      <sheetData sheetId="14223"/>
      <sheetData sheetId="14224"/>
      <sheetData sheetId="14225"/>
      <sheetData sheetId="14226"/>
      <sheetData sheetId="14227"/>
      <sheetData sheetId="14228">
        <row r="3">
          <cell r="B3" t="str">
            <v>Consolidated Sources &amp; Uses</v>
          </cell>
        </row>
      </sheetData>
      <sheetData sheetId="14229"/>
      <sheetData sheetId="14230"/>
      <sheetData sheetId="14231"/>
      <sheetData sheetId="14232"/>
      <sheetData sheetId="14233"/>
      <sheetData sheetId="14234"/>
      <sheetData sheetId="14235"/>
      <sheetData sheetId="14236"/>
      <sheetData sheetId="14237"/>
      <sheetData sheetId="14238"/>
      <sheetData sheetId="14239"/>
      <sheetData sheetId="14240"/>
      <sheetData sheetId="14241"/>
      <sheetData sheetId="14242"/>
      <sheetData sheetId="14243"/>
      <sheetData sheetId="14244"/>
      <sheetData sheetId="14245"/>
      <sheetData sheetId="14246"/>
      <sheetData sheetId="14247"/>
      <sheetData sheetId="14248"/>
      <sheetData sheetId="14249"/>
      <sheetData sheetId="14250"/>
      <sheetData sheetId="14251"/>
      <sheetData sheetId="14252"/>
      <sheetData sheetId="14253"/>
      <sheetData sheetId="14254"/>
      <sheetData sheetId="14255"/>
      <sheetData sheetId="14256"/>
      <sheetData sheetId="14257"/>
      <sheetData sheetId="14258"/>
      <sheetData sheetId="14259">
        <row r="97">
          <cell r="J97">
            <v>-184</v>
          </cell>
        </row>
      </sheetData>
      <sheetData sheetId="14260"/>
      <sheetData sheetId="14261"/>
      <sheetData sheetId="14262"/>
      <sheetData sheetId="14263"/>
      <sheetData sheetId="14264"/>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row r="1">
          <cell r="H1">
            <v>0</v>
          </cell>
        </row>
      </sheetData>
      <sheetData sheetId="14301" refreshError="1"/>
      <sheetData sheetId="14302">
        <row r="4">
          <cell r="C4">
            <v>2008</v>
          </cell>
        </row>
      </sheetData>
      <sheetData sheetId="14303"/>
      <sheetData sheetId="14304">
        <row r="1">
          <cell r="A1" t="str">
            <v>Case</v>
          </cell>
        </row>
      </sheetData>
      <sheetData sheetId="14305"/>
      <sheetData sheetId="14306">
        <row r="2">
          <cell r="A2">
            <v>0</v>
          </cell>
        </row>
      </sheetData>
      <sheetData sheetId="14307">
        <row r="4">
          <cell r="C4" t="str">
            <v>AP1 Total Volume (000's)</v>
          </cell>
        </row>
      </sheetData>
      <sheetData sheetId="14308"/>
      <sheetData sheetId="14309"/>
      <sheetData sheetId="14310"/>
      <sheetData sheetId="14311">
        <row r="24">
          <cell r="G24">
            <v>13.3460151896947</v>
          </cell>
        </row>
      </sheetData>
      <sheetData sheetId="14312"/>
      <sheetData sheetId="14313"/>
      <sheetData sheetId="14314"/>
      <sheetData sheetId="14315"/>
      <sheetData sheetId="14316"/>
      <sheetData sheetId="14317"/>
      <sheetData sheetId="14318"/>
      <sheetData sheetId="14319"/>
      <sheetData sheetId="14320">
        <row r="1">
          <cell r="A1" t="str">
            <v>Specialty Chemicals Segment</v>
          </cell>
        </row>
      </sheetData>
      <sheetData sheetId="14321">
        <row r="23">
          <cell r="B23" t="str">
            <v>Interstate Bakeries</v>
          </cell>
        </row>
      </sheetData>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ow r="2">
          <cell r="B2" t="str">
            <v>ACC #</v>
          </cell>
        </row>
      </sheetData>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ow r="5">
          <cell r="AI5">
            <v>-0.377</v>
          </cell>
        </row>
      </sheetData>
      <sheetData sheetId="14360" refreshError="1"/>
      <sheetData sheetId="14361">
        <row r="17">
          <cell r="C17">
            <v>127818.93330999999</v>
          </cell>
        </row>
      </sheetData>
      <sheetData sheetId="14362" refreshError="1"/>
      <sheetData sheetId="14363" refreshError="1"/>
      <sheetData sheetId="14364"/>
      <sheetData sheetId="14365"/>
      <sheetData sheetId="14366" refreshError="1"/>
      <sheetData sheetId="14367" refreshError="1"/>
      <sheetData sheetId="14368" refreshError="1"/>
      <sheetData sheetId="14369" refreshError="1"/>
      <sheetData sheetId="14370"/>
      <sheetData sheetId="14371" refreshError="1"/>
      <sheetData sheetId="14372" refreshError="1"/>
      <sheetData sheetId="14373" refreshError="1"/>
      <sheetData sheetId="14374" refreshError="1"/>
      <sheetData sheetId="14375" refreshError="1"/>
      <sheetData sheetId="14376"/>
      <sheetData sheetId="14377" refreshError="1"/>
      <sheetData sheetId="14378" refreshError="1"/>
      <sheetData sheetId="14379" refreshError="1"/>
      <sheetData sheetId="14380" refreshError="1"/>
      <sheetData sheetId="14381" refreshError="1"/>
      <sheetData sheetId="14382"/>
      <sheetData sheetId="14383" refreshError="1"/>
      <sheetData sheetId="14384"/>
      <sheetData sheetId="14385"/>
      <sheetData sheetId="14386" refreshError="1"/>
      <sheetData sheetId="14387" refreshError="1"/>
      <sheetData sheetId="14388"/>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refreshError="1"/>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refreshError="1"/>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row r="7">
          <cell r="B7" t="str">
            <v>Working Capital Surplus</v>
          </cell>
        </row>
      </sheetData>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refreshError="1"/>
      <sheetData sheetId="14606" refreshError="1"/>
      <sheetData sheetId="14607"/>
      <sheetData sheetId="14608" refreshError="1"/>
      <sheetData sheetId="14609" refreshError="1"/>
      <sheetData sheetId="14610" refreshError="1"/>
      <sheetData sheetId="14611" refreshError="1"/>
      <sheetData sheetId="14612" refreshError="1"/>
      <sheetData sheetId="14613"/>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sheetData sheetId="14632" refreshError="1"/>
      <sheetData sheetId="14633" refreshError="1"/>
      <sheetData sheetId="14634" refreshError="1"/>
      <sheetData sheetId="14635"/>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sheetData sheetId="14652"/>
      <sheetData sheetId="14653"/>
      <sheetData sheetId="14654"/>
      <sheetData sheetId="14655">
        <row r="37">
          <cell r="U37">
            <v>4.7222999999999997</v>
          </cell>
        </row>
      </sheetData>
      <sheetData sheetId="14656"/>
      <sheetData sheetId="14657"/>
      <sheetData sheetId="14658"/>
      <sheetData sheetId="14659"/>
      <sheetData sheetId="14660"/>
      <sheetData sheetId="14661"/>
      <sheetData sheetId="14662"/>
      <sheetData sheetId="14663"/>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refreshError="1"/>
      <sheetData sheetId="14708"/>
      <sheetData sheetId="14709"/>
      <sheetData sheetId="14710"/>
      <sheetData sheetId="14711"/>
      <sheetData sheetId="14712"/>
      <sheetData sheetId="14713"/>
      <sheetData sheetId="14714"/>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ow r="5">
          <cell r="A5">
            <v>21141</v>
          </cell>
        </row>
      </sheetData>
      <sheetData sheetId="14725" refreshError="1"/>
      <sheetData sheetId="14726" refreshError="1"/>
      <sheetData sheetId="14727"/>
      <sheetData sheetId="14728"/>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sheetData sheetId="14742">
        <row r="23">
          <cell r="B23" t="str">
            <v>Interstate Bakeries</v>
          </cell>
        </row>
      </sheetData>
      <sheetData sheetId="14743"/>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ow r="10">
          <cell r="E10">
            <v>206</v>
          </cell>
        </row>
      </sheetData>
      <sheetData sheetId="14755" refreshError="1"/>
      <sheetData sheetId="14756" refreshError="1"/>
      <sheetData sheetId="14757">
        <row r="26">
          <cell r="AH26">
            <v>11</v>
          </cell>
        </row>
      </sheetData>
      <sheetData sheetId="14758" refreshError="1"/>
      <sheetData sheetId="14759" refreshError="1"/>
      <sheetData sheetId="14760">
        <row r="3">
          <cell r="F3" t="str">
            <v>Durable Medical Equipment</v>
          </cell>
        </row>
      </sheetData>
      <sheetData sheetId="14761" refreshError="1"/>
      <sheetData sheetId="14762" refreshError="1"/>
      <sheetData sheetId="14763">
        <row r="4">
          <cell r="Y4">
            <v>3</v>
          </cell>
        </row>
      </sheetData>
      <sheetData sheetId="14764" refreshError="1"/>
      <sheetData sheetId="14765" refreshError="1"/>
      <sheetData sheetId="14766" refreshError="1"/>
      <sheetData sheetId="14767"/>
      <sheetData sheetId="14768"/>
      <sheetData sheetId="14769"/>
      <sheetData sheetId="14770"/>
      <sheetData sheetId="14771"/>
      <sheetData sheetId="14772"/>
      <sheetData sheetId="14773"/>
      <sheetData sheetId="14774"/>
      <sheetData sheetId="14775"/>
      <sheetData sheetId="14776"/>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sheetData sheetId="14801"/>
      <sheetData sheetId="14802"/>
      <sheetData sheetId="14803">
        <row r="44">
          <cell r="B44">
            <v>0</v>
          </cell>
        </row>
      </sheetData>
      <sheetData sheetId="14804"/>
      <sheetData sheetId="14805"/>
      <sheetData sheetId="14806"/>
      <sheetData sheetId="14807"/>
      <sheetData sheetId="14808"/>
      <sheetData sheetId="14809">
        <row r="1">
          <cell r="A1" t="str">
            <v>Bill To #</v>
          </cell>
        </row>
      </sheetData>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ow r="2">
          <cell r="A2" t="str">
            <v>Risk management</v>
          </cell>
        </row>
      </sheetData>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sheetData sheetId="14872"/>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ow r="42">
          <cell r="N42">
            <v>2</v>
          </cell>
        </row>
      </sheetData>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row r="47">
          <cell r="M47">
            <v>0</v>
          </cell>
        </row>
      </sheetData>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row r="10">
          <cell r="F10">
            <v>2013</v>
          </cell>
        </row>
      </sheetData>
      <sheetData sheetId="14941"/>
      <sheetData sheetId="14942"/>
      <sheetData sheetId="14943"/>
      <sheetData sheetId="14944"/>
      <sheetData sheetId="14945"/>
      <sheetData sheetId="14946">
        <row r="43">
          <cell r="E43">
            <v>2013</v>
          </cell>
        </row>
      </sheetData>
      <sheetData sheetId="14947"/>
      <sheetData sheetId="14948"/>
      <sheetData sheetId="14949"/>
      <sheetData sheetId="14950"/>
      <sheetData sheetId="14951" refreshError="1"/>
      <sheetData sheetId="14952" refreshError="1"/>
      <sheetData sheetId="14953" refreshError="1"/>
      <sheetData sheetId="14954" refreshError="1"/>
      <sheetData sheetId="14955" refreshError="1"/>
      <sheetData sheetId="14956"/>
      <sheetData sheetId="14957"/>
      <sheetData sheetId="14958"/>
      <sheetData sheetId="14959"/>
      <sheetData sheetId="14960"/>
      <sheetData sheetId="14961"/>
      <sheetData sheetId="14962"/>
      <sheetData sheetId="14963"/>
      <sheetData sheetId="14964"/>
      <sheetData sheetId="14965"/>
      <sheetData sheetId="14966"/>
      <sheetData sheetId="14967" refreshError="1"/>
      <sheetData sheetId="14968" refreshError="1"/>
      <sheetData sheetId="14969"/>
      <sheetData sheetId="14970" refreshError="1"/>
      <sheetData sheetId="14971" refreshError="1"/>
      <sheetData sheetId="14972" refreshError="1"/>
      <sheetData sheetId="14973"/>
      <sheetData sheetId="14974"/>
      <sheetData sheetId="14975"/>
      <sheetData sheetId="14976"/>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sheetData sheetId="15036"/>
      <sheetData sheetId="15037"/>
      <sheetData sheetId="15038"/>
      <sheetData sheetId="15039"/>
      <sheetData sheetId="15040">
        <row r="5">
          <cell r="B5" t="str">
            <v>July</v>
          </cell>
        </row>
      </sheetData>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sheetData sheetId="15049" refreshError="1"/>
      <sheetData sheetId="15050"/>
      <sheetData sheetId="15051"/>
      <sheetData sheetId="15052" refreshError="1"/>
      <sheetData sheetId="15053"/>
      <sheetData sheetId="15054" refreshError="1"/>
      <sheetData sheetId="15055" refreshError="1"/>
      <sheetData sheetId="15056"/>
      <sheetData sheetId="15057" refreshError="1"/>
      <sheetData sheetId="15058" refreshError="1"/>
      <sheetData sheetId="15059"/>
      <sheetData sheetId="15060" refreshError="1"/>
      <sheetData sheetId="15061" refreshError="1"/>
      <sheetData sheetId="15062" refreshError="1"/>
      <sheetData sheetId="15063"/>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ow r="40">
          <cell r="E40" t="str">
            <v>Low</v>
          </cell>
        </row>
      </sheetData>
      <sheetData sheetId="15072"/>
      <sheetData sheetId="15073"/>
      <sheetData sheetId="15074" refreshError="1"/>
      <sheetData sheetId="15075"/>
      <sheetData sheetId="15076" refreshError="1"/>
      <sheetData sheetId="15077" refreshError="1"/>
      <sheetData sheetId="15078" refreshError="1"/>
      <sheetData sheetId="15079" refreshError="1"/>
      <sheetData sheetId="15080"/>
      <sheetData sheetId="15081"/>
      <sheetData sheetId="15082"/>
      <sheetData sheetId="15083"/>
      <sheetData sheetId="15084"/>
      <sheetData sheetId="15085"/>
      <sheetData sheetId="15086" refreshError="1"/>
      <sheetData sheetId="15087" refreshError="1"/>
      <sheetData sheetId="15088" refreshError="1"/>
      <sheetData sheetId="15089" refreshError="1"/>
      <sheetData sheetId="15090" refreshError="1"/>
      <sheetData sheetId="15091" refreshError="1"/>
      <sheetData sheetId="15092"/>
      <sheetData sheetId="15093" refreshError="1"/>
      <sheetData sheetId="15094"/>
      <sheetData sheetId="15095"/>
      <sheetData sheetId="15096" refreshError="1"/>
      <sheetData sheetId="15097" refreshError="1"/>
      <sheetData sheetId="15098" refreshError="1"/>
      <sheetData sheetId="15099"/>
      <sheetData sheetId="15100"/>
      <sheetData sheetId="15101" refreshError="1"/>
      <sheetData sheetId="15102" refreshError="1"/>
      <sheetData sheetId="15103" refreshError="1"/>
      <sheetData sheetId="15104"/>
      <sheetData sheetId="15105" refreshError="1"/>
      <sheetData sheetId="15106" refreshError="1"/>
      <sheetData sheetId="15107" refreshError="1"/>
      <sheetData sheetId="15108"/>
      <sheetData sheetId="15109" refreshError="1"/>
      <sheetData sheetId="15110" refreshError="1"/>
      <sheetData sheetId="15111" refreshError="1"/>
      <sheetData sheetId="15112"/>
      <sheetData sheetId="15113" refreshError="1"/>
      <sheetData sheetId="15114" refreshError="1"/>
      <sheetData sheetId="15115" refreshError="1"/>
      <sheetData sheetId="15116"/>
      <sheetData sheetId="15117"/>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sheetData sheetId="15203"/>
      <sheetData sheetId="15204"/>
      <sheetData sheetId="15205"/>
      <sheetData sheetId="15206"/>
      <sheetData sheetId="15207">
        <row r="8">
          <cell r="G8">
            <v>0.5</v>
          </cell>
        </row>
      </sheetData>
      <sheetData sheetId="15208" refreshError="1"/>
      <sheetData sheetId="15209"/>
      <sheetData sheetId="15210"/>
      <sheetData sheetId="15211"/>
      <sheetData sheetId="15212"/>
      <sheetData sheetId="15213"/>
      <sheetData sheetId="15214"/>
      <sheetData sheetId="15215"/>
      <sheetData sheetId="15216"/>
      <sheetData sheetId="15217"/>
      <sheetData sheetId="15218" refreshError="1"/>
      <sheetData sheetId="15219" refreshError="1"/>
      <sheetData sheetId="15220"/>
      <sheetData sheetId="15221" refreshError="1"/>
      <sheetData sheetId="15222">
        <row r="11">
          <cell r="B11">
            <v>13325.991189427299</v>
          </cell>
        </row>
      </sheetData>
      <sheetData sheetId="15223" refreshError="1"/>
      <sheetData sheetId="15224" refreshError="1"/>
      <sheetData sheetId="15225" refreshError="1"/>
      <sheetData sheetId="15226"/>
      <sheetData sheetId="15227"/>
      <sheetData sheetId="15228"/>
      <sheetData sheetId="15229"/>
      <sheetData sheetId="15230"/>
      <sheetData sheetId="15231"/>
      <sheetData sheetId="15232"/>
      <sheetData sheetId="15233"/>
      <sheetData sheetId="15234"/>
      <sheetData sheetId="15235"/>
      <sheetData sheetId="15236"/>
      <sheetData sheetId="15237">
        <row r="254">
          <cell r="B254" t="str">
            <v>Dispensary 4</v>
          </cell>
        </row>
      </sheetData>
      <sheetData sheetId="15238"/>
      <sheetData sheetId="15239"/>
      <sheetData sheetId="15240"/>
      <sheetData sheetId="15241">
        <row r="2">
          <cell r="A2" t="str">
            <v>Key West Cobbler</v>
          </cell>
        </row>
      </sheetData>
      <sheetData sheetId="15242"/>
      <sheetData sheetId="15243"/>
      <sheetData sheetId="15244"/>
      <sheetData sheetId="15245"/>
      <sheetData sheetId="15246">
        <row r="4">
          <cell r="B4">
            <v>1</v>
          </cell>
        </row>
      </sheetData>
      <sheetData sheetId="15247"/>
      <sheetData sheetId="15248"/>
      <sheetData sheetId="15249"/>
      <sheetData sheetId="15250"/>
      <sheetData sheetId="15251"/>
      <sheetData sheetId="15252"/>
      <sheetData sheetId="15253"/>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ow r="423">
          <cell r="C423" t="str">
            <v>IQTR208513207</v>
          </cell>
        </row>
      </sheetData>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ow r="5">
          <cell r="B5">
            <v>43038</v>
          </cell>
        </row>
      </sheetData>
      <sheetData sheetId="15292">
        <row r="5">
          <cell r="B5">
            <v>43038</v>
          </cell>
        </row>
      </sheetData>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sheetData sheetId="15302" refreshError="1"/>
      <sheetData sheetId="15303" refreshError="1"/>
      <sheetData sheetId="15304"/>
      <sheetData sheetId="15305" refreshError="1"/>
      <sheetData sheetId="15306"/>
      <sheetData sheetId="15307" refreshError="1"/>
      <sheetData sheetId="15308">
        <row r="62">
          <cell r="C62" t="str">
            <v>IQTR134297744</v>
          </cell>
        </row>
      </sheetData>
      <sheetData sheetId="15309" refreshError="1"/>
      <sheetData sheetId="15310"/>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efreshError="1"/>
      <sheetData sheetId="15836" refreshError="1"/>
      <sheetData sheetId="15837" refreshError="1"/>
      <sheetData sheetId="15838" refreshError="1"/>
      <sheetData sheetId="15839" refreshError="1"/>
      <sheetData sheetId="15840" refreshError="1"/>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efreshError="1"/>
      <sheetData sheetId="15856" refreshError="1"/>
      <sheetData sheetId="15857" refreshError="1"/>
      <sheetData sheetId="15858" refreshError="1"/>
      <sheetData sheetId="15859" refreshError="1"/>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refreshError="1"/>
      <sheetData sheetId="15873" refreshError="1"/>
      <sheetData sheetId="15874" refreshError="1"/>
      <sheetData sheetId="15875" refreshError="1"/>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sheetData sheetId="15903"/>
      <sheetData sheetId="15904"/>
      <sheetData sheetId="15905"/>
      <sheetData sheetId="15906">
        <row r="3">
          <cell r="F3" t="str">
            <v>Per Management</v>
          </cell>
        </row>
      </sheetData>
      <sheetData sheetId="15907">
        <row r="3">
          <cell r="D3" t="str">
            <v>Per Management</v>
          </cell>
        </row>
      </sheetData>
      <sheetData sheetId="15908"/>
      <sheetData sheetId="15909">
        <row r="3">
          <cell r="C3" t="str">
            <v>Per Trial Balances</v>
          </cell>
        </row>
      </sheetData>
      <sheetData sheetId="15910">
        <row r="3">
          <cell r="B3" t="str">
            <v>$ in 000's</v>
          </cell>
        </row>
      </sheetData>
      <sheetData sheetId="15911"/>
      <sheetData sheetId="15912">
        <row r="7">
          <cell r="D7" t="str">
            <v>Revenue</v>
          </cell>
        </row>
      </sheetData>
      <sheetData sheetId="15913"/>
      <sheetData sheetId="15914"/>
      <sheetData sheetId="15915">
        <row r="2">
          <cell r="F2" t="str">
            <v>A</v>
          </cell>
        </row>
      </sheetData>
      <sheetData sheetId="15916"/>
      <sheetData sheetId="15917">
        <row r="3">
          <cell r="B3" t="str">
            <v>$ in 000's</v>
          </cell>
        </row>
      </sheetData>
      <sheetData sheetId="15918"/>
      <sheetData sheetId="15919"/>
      <sheetData sheetId="15920"/>
      <sheetData sheetId="15921"/>
      <sheetData sheetId="15922">
        <row r="3">
          <cell r="B3" t="str">
            <v>$ in 000's</v>
          </cell>
        </row>
      </sheetData>
      <sheetData sheetId="15923">
        <row r="3">
          <cell r="D3" t="str">
            <v>Old</v>
          </cell>
        </row>
      </sheetData>
      <sheetData sheetId="15924"/>
      <sheetData sheetId="15925"/>
      <sheetData sheetId="15926"/>
      <sheetData sheetId="15927">
        <row r="3">
          <cell r="B3" t="str">
            <v>$ in 000's</v>
          </cell>
        </row>
      </sheetData>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row r="2">
          <cell r="B2" t="str">
            <v>British Airways - Fuel Surcharge per Leg</v>
          </cell>
        </row>
      </sheetData>
      <sheetData sheetId="15942">
        <row r="19">
          <cell r="D19">
            <v>0.11845236427678696</v>
          </cell>
        </row>
      </sheetData>
      <sheetData sheetId="15943"/>
      <sheetData sheetId="15944"/>
      <sheetData sheetId="15945"/>
      <sheetData sheetId="15946"/>
      <sheetData sheetId="15947"/>
      <sheetData sheetId="15948">
        <row r="2">
          <cell r="U2">
            <v>14</v>
          </cell>
        </row>
      </sheetData>
      <sheetData sheetId="15949"/>
      <sheetData sheetId="15950"/>
      <sheetData sheetId="15951"/>
      <sheetData sheetId="15952">
        <row r="10">
          <cell r="Z10">
            <v>4</v>
          </cell>
        </row>
      </sheetData>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row r="2">
          <cell r="A2" t="str">
            <v>LOB</v>
          </cell>
        </row>
      </sheetData>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refreshError="1"/>
      <sheetData sheetId="15994"/>
      <sheetData sheetId="15995"/>
      <sheetData sheetId="15996"/>
      <sheetData sheetId="15997"/>
      <sheetData sheetId="15998"/>
      <sheetData sheetId="15999"/>
      <sheetData sheetId="16000"/>
      <sheetData sheetId="16001">
        <row r="37">
          <cell r="H37">
            <v>1.7001728790239716</v>
          </cell>
        </row>
      </sheetData>
      <sheetData sheetId="16002"/>
      <sheetData sheetId="16003" refreshError="1"/>
      <sheetData sheetId="16004" refreshError="1"/>
      <sheetData sheetId="16005">
        <row r="8">
          <cell r="C8" t="str">
            <v>MAS</v>
          </cell>
        </row>
      </sheetData>
      <sheetData sheetId="16006">
        <row r="8">
          <cell r="E8">
            <v>0.48</v>
          </cell>
        </row>
      </sheetData>
      <sheetData sheetId="16007" refreshError="1"/>
      <sheetData sheetId="16008" refreshError="1"/>
      <sheetData sheetId="16009"/>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sheetData sheetId="16027"/>
      <sheetData sheetId="16028"/>
      <sheetData sheetId="16029"/>
      <sheetData sheetId="16030" refreshError="1"/>
      <sheetData sheetId="16031" refreshError="1"/>
      <sheetData sheetId="16032">
        <row r="40">
          <cell r="H40" t="e">
            <v>#DIV/0!</v>
          </cell>
        </row>
      </sheetData>
      <sheetData sheetId="16033" refreshError="1"/>
      <sheetData sheetId="16034" refreshError="1"/>
      <sheetData sheetId="16035" refreshError="1"/>
      <sheetData sheetId="16036">
        <row r="47">
          <cell r="Q47">
            <v>2.8388390000000001</v>
          </cell>
        </row>
      </sheetData>
      <sheetData sheetId="16037" refreshError="1"/>
      <sheetData sheetId="16038" refreshError="1"/>
      <sheetData sheetId="16039" refreshError="1"/>
      <sheetData sheetId="16040" refreshError="1"/>
      <sheetData sheetId="16041">
        <row r="5">
          <cell r="J5">
            <v>140</v>
          </cell>
        </row>
      </sheetData>
      <sheetData sheetId="16042" refreshError="1"/>
      <sheetData sheetId="16043">
        <row r="2">
          <cell r="AJ2">
            <v>1</v>
          </cell>
        </row>
      </sheetData>
      <sheetData sheetId="16044"/>
      <sheetData sheetId="16045" refreshError="1"/>
      <sheetData sheetId="16046">
        <row r="1">
          <cell r="A1" t="str">
            <v>Company Abb</v>
          </cell>
        </row>
      </sheetData>
      <sheetData sheetId="16047">
        <row r="2">
          <cell r="N2">
            <v>16</v>
          </cell>
        </row>
      </sheetData>
      <sheetData sheetId="16048">
        <row r="2">
          <cell r="J2">
            <v>19</v>
          </cell>
        </row>
      </sheetData>
      <sheetData sheetId="16049">
        <row r="1">
          <cell r="O1" t="str">
            <v>Comparables Snapshot</v>
          </cell>
        </row>
      </sheetData>
      <sheetData sheetId="16050">
        <row r="2">
          <cell r="M2">
            <v>19</v>
          </cell>
        </row>
      </sheetData>
      <sheetData sheetId="16051">
        <row r="2">
          <cell r="J2">
            <v>42</v>
          </cell>
        </row>
      </sheetData>
      <sheetData sheetId="16052">
        <row r="109">
          <cell r="A109">
            <v>2004</v>
          </cell>
        </row>
      </sheetData>
      <sheetData sheetId="16053"/>
      <sheetData sheetId="16054">
        <row r="2">
          <cell r="G2">
            <v>43</v>
          </cell>
        </row>
      </sheetData>
      <sheetData sheetId="16055" refreshError="1"/>
      <sheetData sheetId="16056" refreshError="1"/>
      <sheetData sheetId="16057" refreshError="1"/>
      <sheetData sheetId="16058">
        <row r="11">
          <cell r="C11">
            <v>0</v>
          </cell>
        </row>
      </sheetData>
      <sheetData sheetId="16059" refreshError="1"/>
      <sheetData sheetId="16060" refreshError="1"/>
      <sheetData sheetId="16061"/>
      <sheetData sheetId="16062">
        <row r="1055">
          <cell r="D1055" t="str">
            <v>NA</v>
          </cell>
        </row>
      </sheetData>
      <sheetData sheetId="16063"/>
      <sheetData sheetId="16064"/>
      <sheetData sheetId="16065"/>
      <sheetData sheetId="16066"/>
      <sheetData sheetId="16067"/>
      <sheetData sheetId="16068"/>
      <sheetData sheetId="16069"/>
      <sheetData sheetId="16070"/>
      <sheetData sheetId="16071" refreshError="1"/>
      <sheetData sheetId="16072" refreshError="1"/>
      <sheetData sheetId="16073" refreshError="1"/>
      <sheetData sheetId="16074" refreshError="1"/>
      <sheetData sheetId="16075" refreshError="1"/>
      <sheetData sheetId="16076" refreshError="1"/>
      <sheetData sheetId="16077" refreshError="1"/>
      <sheetData sheetId="16078" refreshError="1"/>
      <sheetData sheetId="16079" refreshError="1"/>
      <sheetData sheetId="16080" refreshError="1"/>
      <sheetData sheetId="16081" refreshError="1"/>
      <sheetData sheetId="16082" refreshError="1"/>
      <sheetData sheetId="16083" refreshError="1"/>
      <sheetData sheetId="16084" refreshError="1"/>
      <sheetData sheetId="16085" refreshError="1"/>
      <sheetData sheetId="16086">
        <row r="6">
          <cell r="B6">
            <v>540997824</v>
          </cell>
        </row>
      </sheetData>
      <sheetData sheetId="16087">
        <row r="50">
          <cell r="J50">
            <v>1</v>
          </cell>
        </row>
      </sheetData>
      <sheetData sheetId="16088">
        <row r="50">
          <cell r="L50">
            <v>1</v>
          </cell>
        </row>
      </sheetData>
      <sheetData sheetId="16089">
        <row r="50">
          <cell r="N50">
            <v>1</v>
          </cell>
        </row>
      </sheetData>
      <sheetData sheetId="16090">
        <row r="50">
          <cell r="P50">
            <v>1</v>
          </cell>
        </row>
      </sheetData>
      <sheetData sheetId="16091">
        <row r="50">
          <cell r="R50">
            <v>1</v>
          </cell>
        </row>
      </sheetData>
      <sheetData sheetId="16092"/>
      <sheetData sheetId="16093"/>
      <sheetData sheetId="16094"/>
      <sheetData sheetId="16095"/>
      <sheetData sheetId="16096"/>
      <sheetData sheetId="16097">
        <row r="6">
          <cell r="C6">
            <v>67843.170700000002</v>
          </cell>
        </row>
      </sheetData>
      <sheetData sheetId="16098"/>
      <sheetData sheetId="16099">
        <row r="9">
          <cell r="F9">
            <v>89.97</v>
          </cell>
        </row>
      </sheetData>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refreshError="1"/>
      <sheetData sheetId="16147" refreshError="1"/>
      <sheetData sheetId="16148" refreshError="1"/>
      <sheetData sheetId="16149" refreshError="1"/>
      <sheetData sheetId="16150" refreshError="1"/>
      <sheetData sheetId="16151" refreshError="1"/>
      <sheetData sheetId="16152" refreshError="1"/>
      <sheetData sheetId="16153" refreshError="1"/>
      <sheetData sheetId="16154" refreshError="1"/>
      <sheetData sheetId="16155" refreshError="1"/>
      <sheetData sheetId="16156" refreshError="1"/>
      <sheetData sheetId="16157" refreshError="1"/>
      <sheetData sheetId="16158" refreshError="1"/>
      <sheetData sheetId="16159" refreshError="1"/>
      <sheetData sheetId="16160" refreshError="1"/>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refreshError="1"/>
      <sheetData sheetId="16186" refreshError="1"/>
      <sheetData sheetId="16187" refreshError="1"/>
      <sheetData sheetId="16188" refreshError="1"/>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refreshError="1"/>
      <sheetData sheetId="16204" refreshError="1"/>
      <sheetData sheetId="16205" refreshError="1"/>
      <sheetData sheetId="16206" refreshError="1"/>
      <sheetData sheetId="16207" refreshError="1"/>
      <sheetData sheetId="16208"/>
      <sheetData sheetId="16209" refreshError="1"/>
      <sheetData sheetId="16210" refreshError="1"/>
      <sheetData sheetId="16211" refreshError="1"/>
      <sheetData sheetId="16212" refreshError="1"/>
      <sheetData sheetId="16213" refreshError="1"/>
      <sheetData sheetId="16214" refreshError="1"/>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refreshError="1"/>
      <sheetData sheetId="16259" refreshError="1"/>
      <sheetData sheetId="16260"/>
      <sheetData sheetId="16261">
        <row r="59">
          <cell r="AK59">
            <v>50.549239365731218</v>
          </cell>
        </row>
      </sheetData>
      <sheetData sheetId="16262" refreshError="1"/>
      <sheetData sheetId="16263" refreshError="1"/>
      <sheetData sheetId="16264" refreshError="1"/>
      <sheetData sheetId="16265" refreshError="1"/>
      <sheetData sheetId="16266" refreshError="1"/>
      <sheetData sheetId="16267" refreshError="1"/>
      <sheetData sheetId="16268">
        <row r="7">
          <cell r="U7">
            <v>75</v>
          </cell>
        </row>
      </sheetData>
      <sheetData sheetId="16269">
        <row r="17">
          <cell r="A17" t="str">
            <v>John Larson</v>
          </cell>
        </row>
      </sheetData>
      <sheetData sheetId="16270" refreshError="1"/>
      <sheetData sheetId="16271" refreshError="1"/>
      <sheetData sheetId="16272" refreshError="1"/>
      <sheetData sheetId="16273">
        <row r="17">
          <cell r="N17">
            <v>149.43077920892765</v>
          </cell>
        </row>
      </sheetData>
      <sheetData sheetId="16274">
        <row r="9">
          <cell r="E9">
            <v>4877027.5770575758</v>
          </cell>
        </row>
      </sheetData>
      <sheetData sheetId="16275"/>
      <sheetData sheetId="16276"/>
      <sheetData sheetId="16277"/>
      <sheetData sheetId="16278"/>
      <sheetData sheetId="16279"/>
      <sheetData sheetId="16280">
        <row r="11">
          <cell r="F11">
            <v>50008761.389999896</v>
          </cell>
        </row>
      </sheetData>
      <sheetData sheetId="16281"/>
      <sheetData sheetId="16282"/>
      <sheetData sheetId="16283"/>
      <sheetData sheetId="16284"/>
      <sheetData sheetId="16285"/>
      <sheetData sheetId="16286"/>
      <sheetData sheetId="16287"/>
      <sheetData sheetId="16288"/>
      <sheetData sheetId="16289"/>
      <sheetData sheetId="16290">
        <row r="10">
          <cell r="L10" t="str">
            <v>0(blank)</v>
          </cell>
        </row>
      </sheetData>
      <sheetData sheetId="16291">
        <row r="10">
          <cell r="M10" t="str">
            <v>0(blank)</v>
          </cell>
        </row>
      </sheetData>
      <sheetData sheetId="16292">
        <row r="10">
          <cell r="M10" t="str">
            <v>0(blank)</v>
          </cell>
        </row>
      </sheetData>
      <sheetData sheetId="16293"/>
      <sheetData sheetId="16294"/>
      <sheetData sheetId="16295">
        <row r="13">
          <cell r="A13" t="str">
            <v>American Beacon</v>
          </cell>
        </row>
      </sheetData>
      <sheetData sheetId="16296"/>
      <sheetData sheetId="16297"/>
      <sheetData sheetId="16298"/>
      <sheetData sheetId="16299"/>
      <sheetData sheetId="16300"/>
      <sheetData sheetId="16301"/>
      <sheetData sheetId="16302"/>
      <sheetData sheetId="16303" refreshError="1"/>
      <sheetData sheetId="16304" refreshError="1"/>
      <sheetData sheetId="16305"/>
      <sheetData sheetId="16306"/>
      <sheetData sheetId="16307"/>
      <sheetData sheetId="16308"/>
      <sheetData sheetId="16309"/>
      <sheetData sheetId="16310"/>
      <sheetData sheetId="16311"/>
      <sheetData sheetId="16312"/>
      <sheetData sheetId="16313"/>
      <sheetData sheetId="16314"/>
      <sheetData sheetId="16315" refreshError="1"/>
      <sheetData sheetId="16316"/>
      <sheetData sheetId="16317"/>
      <sheetData sheetId="16318"/>
      <sheetData sheetId="16319"/>
      <sheetData sheetId="16320"/>
      <sheetData sheetId="16321"/>
      <sheetData sheetId="16322"/>
      <sheetData sheetId="16323"/>
      <sheetData sheetId="16324" refreshError="1"/>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row r="1">
          <cell r="F1" t="str">
            <v>Q1'06</v>
          </cell>
        </row>
      </sheetData>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row r="60">
          <cell r="C60">
            <v>11638</v>
          </cell>
        </row>
      </sheetData>
      <sheetData sheetId="16493">
        <row r="60">
          <cell r="C60">
            <v>26144</v>
          </cell>
        </row>
      </sheetData>
      <sheetData sheetId="16494">
        <row r="60">
          <cell r="C60">
            <v>23728.807880509714</v>
          </cell>
        </row>
      </sheetData>
      <sheetData sheetId="16495">
        <row r="60">
          <cell r="C60">
            <v>5290.0000000000473</v>
          </cell>
        </row>
      </sheetData>
      <sheetData sheetId="16496">
        <row r="60">
          <cell r="C60">
            <v>13822.54</v>
          </cell>
        </row>
      </sheetData>
      <sheetData sheetId="16497">
        <row r="60">
          <cell r="C60">
            <v>1839.0246297424721</v>
          </cell>
        </row>
      </sheetData>
      <sheetData sheetId="16498"/>
      <sheetData sheetId="16499"/>
      <sheetData sheetId="16500">
        <row r="60">
          <cell r="C60">
            <v>44288.760000000031</v>
          </cell>
        </row>
      </sheetData>
      <sheetData sheetId="16501"/>
      <sheetData sheetId="16502"/>
      <sheetData sheetId="16503"/>
      <sheetData sheetId="16504"/>
      <sheetData sheetId="16505" refreshError="1"/>
      <sheetData sheetId="16506" refreshError="1"/>
      <sheetData sheetId="16507" refreshError="1"/>
      <sheetData sheetId="16508" refreshError="1"/>
      <sheetData sheetId="16509" refreshError="1"/>
      <sheetData sheetId="16510" refreshError="1"/>
      <sheetData sheetId="16511" refreshError="1"/>
      <sheetData sheetId="16512" refreshError="1"/>
      <sheetData sheetId="16513" refreshError="1"/>
      <sheetData sheetId="16514" refreshError="1"/>
      <sheetData sheetId="16515" refreshError="1"/>
      <sheetData sheetId="16516" refreshError="1"/>
      <sheetData sheetId="16517" refreshError="1"/>
      <sheetData sheetId="16518" refreshError="1"/>
      <sheetData sheetId="16519" refreshError="1"/>
      <sheetData sheetId="16520" refreshError="1"/>
      <sheetData sheetId="16521" refreshError="1"/>
      <sheetData sheetId="16522" refreshError="1"/>
      <sheetData sheetId="16523" refreshError="1"/>
      <sheetData sheetId="16524" refreshError="1"/>
      <sheetData sheetId="16525" refreshError="1"/>
      <sheetData sheetId="16526" refreshError="1"/>
      <sheetData sheetId="16527" refreshError="1"/>
      <sheetData sheetId="16528" refreshError="1"/>
      <sheetData sheetId="16529" refreshError="1"/>
      <sheetData sheetId="16530" refreshError="1"/>
      <sheetData sheetId="16531" refreshError="1"/>
      <sheetData sheetId="16532" refreshError="1"/>
      <sheetData sheetId="16533" refreshError="1"/>
      <sheetData sheetId="16534" refreshError="1"/>
      <sheetData sheetId="16535" refreshError="1"/>
      <sheetData sheetId="16536"/>
      <sheetData sheetId="16537"/>
      <sheetData sheetId="16538"/>
      <sheetData sheetId="16539"/>
      <sheetData sheetId="16540"/>
      <sheetData sheetId="16541"/>
      <sheetData sheetId="16542"/>
      <sheetData sheetId="16543"/>
      <sheetData sheetId="16544"/>
      <sheetData sheetId="16545"/>
      <sheetData sheetId="16546">
        <row r="1">
          <cell r="B1" t="str">
            <v xml:space="preserve">PreFlight Airport BWI </v>
          </cell>
        </row>
      </sheetData>
      <sheetData sheetId="16547" refreshError="1"/>
      <sheetData sheetId="16548">
        <row r="126">
          <cell r="A126" t="str">
            <v>please select from list below</v>
          </cell>
        </row>
      </sheetData>
      <sheetData sheetId="16549">
        <row r="176">
          <cell r="A176" t="str">
            <v>please select from list below</v>
          </cell>
        </row>
      </sheetData>
      <sheetData sheetId="16550"/>
      <sheetData sheetId="16551"/>
      <sheetData sheetId="16552"/>
      <sheetData sheetId="16553"/>
      <sheetData sheetId="16554"/>
      <sheetData sheetId="16555"/>
      <sheetData sheetId="16556"/>
      <sheetData sheetId="16557"/>
      <sheetData sheetId="16558"/>
      <sheetData sheetId="16559"/>
      <sheetData sheetId="16560">
        <row r="6">
          <cell r="A6" t="str">
            <v>Business Unit</v>
          </cell>
        </row>
      </sheetData>
      <sheetData sheetId="16561"/>
      <sheetData sheetId="16562"/>
      <sheetData sheetId="16563">
        <row r="1">
          <cell r="B1" t="str">
            <v>PRODUCT_GROUP_CD</v>
          </cell>
        </row>
      </sheetData>
      <sheetData sheetId="16564" refreshError="1"/>
      <sheetData sheetId="16565" refreshError="1"/>
      <sheetData sheetId="16566" refreshError="1"/>
      <sheetData sheetId="16567" refreshError="1"/>
      <sheetData sheetId="16568" refreshError="1"/>
      <sheetData sheetId="16569" refreshError="1"/>
      <sheetData sheetId="16570" refreshError="1"/>
      <sheetData sheetId="16571" refreshError="1"/>
      <sheetData sheetId="16572" refreshError="1"/>
      <sheetData sheetId="16573" refreshError="1"/>
      <sheetData sheetId="16574" refreshError="1"/>
      <sheetData sheetId="16575" refreshError="1"/>
      <sheetData sheetId="16576" refreshError="1"/>
      <sheetData sheetId="16577" refreshError="1"/>
      <sheetData sheetId="16578" refreshError="1"/>
      <sheetData sheetId="16579" refreshError="1"/>
      <sheetData sheetId="16580" refreshError="1"/>
      <sheetData sheetId="16581" refreshError="1"/>
      <sheetData sheetId="16582" refreshError="1"/>
      <sheetData sheetId="16583" refreshError="1"/>
      <sheetData sheetId="16584" refreshError="1"/>
      <sheetData sheetId="16585" refreshError="1"/>
      <sheetData sheetId="16586" refreshError="1"/>
      <sheetData sheetId="16587"/>
      <sheetData sheetId="16588" refreshError="1"/>
      <sheetData sheetId="16589" refreshError="1"/>
      <sheetData sheetId="16590" refreshError="1"/>
      <sheetData sheetId="16591" refreshError="1"/>
      <sheetData sheetId="16592" refreshError="1"/>
      <sheetData sheetId="16593" refreshError="1"/>
      <sheetData sheetId="16594" refreshError="1"/>
      <sheetData sheetId="16595" refreshError="1"/>
      <sheetData sheetId="16596" refreshError="1"/>
      <sheetData sheetId="16597" refreshError="1"/>
      <sheetData sheetId="16598" refreshError="1"/>
      <sheetData sheetId="16599" refreshError="1"/>
      <sheetData sheetId="16600" refreshError="1"/>
      <sheetData sheetId="16601" refreshError="1"/>
      <sheetData sheetId="16602" refreshError="1"/>
      <sheetData sheetId="16603"/>
      <sheetData sheetId="16604"/>
      <sheetData sheetId="16605"/>
      <sheetData sheetId="16606"/>
      <sheetData sheetId="16607"/>
      <sheetData sheetId="16608"/>
      <sheetData sheetId="16609"/>
      <sheetData sheetId="16610"/>
      <sheetData sheetId="16611" refreshError="1"/>
      <sheetData sheetId="16612" refreshError="1"/>
      <sheetData sheetId="16613" refreshError="1"/>
      <sheetData sheetId="16614" refreshError="1"/>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refreshError="1"/>
      <sheetData sheetId="16632" refreshError="1"/>
      <sheetData sheetId="16633" refreshError="1"/>
      <sheetData sheetId="16634" refreshError="1"/>
      <sheetData sheetId="16635" refreshError="1"/>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refreshError="1"/>
      <sheetData sheetId="16682" refreshError="1"/>
      <sheetData sheetId="16683">
        <row r="5">
          <cell r="W5">
            <v>13040343.389999995</v>
          </cell>
        </row>
      </sheetData>
      <sheetData sheetId="16684">
        <row r="5">
          <cell r="U5">
            <v>143</v>
          </cell>
        </row>
      </sheetData>
      <sheetData sheetId="16685" refreshError="1"/>
      <sheetData sheetId="16686">
        <row r="5">
          <cell r="S5">
            <v>879017.12</v>
          </cell>
        </row>
      </sheetData>
      <sheetData sheetId="16687">
        <row r="5">
          <cell r="S5">
            <v>879017.12</v>
          </cell>
        </row>
      </sheetData>
      <sheetData sheetId="16688"/>
      <sheetData sheetId="16689"/>
      <sheetData sheetId="16690"/>
      <sheetData sheetId="16691" refreshError="1"/>
      <sheetData sheetId="16692"/>
      <sheetData sheetId="16693" refreshError="1"/>
      <sheetData sheetId="16694"/>
      <sheetData sheetId="16695" refreshError="1"/>
      <sheetData sheetId="16696"/>
      <sheetData sheetId="16697" refreshError="1"/>
      <sheetData sheetId="16698"/>
      <sheetData sheetId="16699"/>
      <sheetData sheetId="16700"/>
      <sheetData sheetId="16701"/>
      <sheetData sheetId="16702" refreshError="1"/>
      <sheetData sheetId="16703" refreshError="1"/>
      <sheetData sheetId="16704" refreshError="1"/>
      <sheetData sheetId="16705" refreshError="1"/>
      <sheetData sheetId="16706" refreshError="1"/>
      <sheetData sheetId="16707" refreshError="1"/>
      <sheetData sheetId="16708">
        <row r="2">
          <cell r="B2" t="str">
            <v>Exhibit 1: Comparison of Security Systems According to Installation Type</v>
          </cell>
        </row>
      </sheetData>
      <sheetData sheetId="16709">
        <row r="2">
          <cell r="B2" t="str">
            <v>Exhibit 2: Protect America's Business Model vs. Traditional Business Model</v>
          </cell>
        </row>
      </sheetData>
      <sheetData sheetId="16710">
        <row r="2">
          <cell r="B2" t="str">
            <v>Exhibit 3: RMR per Full-Time Employee</v>
          </cell>
        </row>
      </sheetData>
      <sheetData sheetId="16711">
        <row r="2">
          <cell r="B2" t="str">
            <v>Exhibit 4: Alarm Monitoring and Service Revenue</v>
          </cell>
        </row>
      </sheetData>
      <sheetData sheetId="16712">
        <row r="2">
          <cell r="B2" t="str">
            <v>Exhibit 4: Alarm Penetration in Households</v>
          </cell>
        </row>
      </sheetData>
      <sheetData sheetId="16713">
        <row r="2">
          <cell r="B2" t="str">
            <v>Exhibit 5: Historical Financial Overview</v>
          </cell>
        </row>
      </sheetData>
      <sheetData sheetId="16714">
        <row r="2">
          <cell r="B2" t="str">
            <v>Exhibit 6: Projected Financial Overview</v>
          </cell>
        </row>
      </sheetData>
      <sheetData sheetId="16715">
        <row r="2">
          <cell r="B2" t="str">
            <v>Exhibit 25: Projected Financial Overview - Enhanced Case</v>
          </cell>
        </row>
      </sheetData>
      <sheetData sheetId="16716" refreshError="1"/>
      <sheetData sheetId="16717" refreshError="1"/>
      <sheetData sheetId="16718">
        <row r="2">
          <cell r="B2" t="str">
            <v>Exhibit 7: Revenue Growth (1)</v>
          </cell>
        </row>
      </sheetData>
      <sheetData sheetId="16719">
        <row r="2">
          <cell r="B2" t="str">
            <v>Exhibit 8: Protect America's Business Model vs. Traditional Business Model</v>
          </cell>
        </row>
      </sheetData>
      <sheetData sheetId="16720">
        <row r="2">
          <cell r="B2" t="str">
            <v>Exhibit 9: RMR per Full-Time Employee</v>
          </cell>
        </row>
      </sheetData>
      <sheetData sheetId="16721">
        <row r="2">
          <cell r="B2" t="str">
            <v>Exhibit 10: Direct Costs per Contract</v>
          </cell>
        </row>
      </sheetData>
      <sheetData sheetId="16722">
        <row r="2">
          <cell r="B2" t="str">
            <v>Exhibit 11: Historical Average RMR and Creation Costs per Contract (1)</v>
          </cell>
        </row>
      </sheetData>
      <sheetData sheetId="16723">
        <row r="2">
          <cell r="B2" t="str">
            <v>Exhibit 12: Historical RMR and Number of Employees (1)</v>
          </cell>
        </row>
      </sheetData>
      <sheetData sheetId="16724">
        <row r="2">
          <cell r="B2" t="str">
            <v>Exhibit 13: Accounts by Year (1)</v>
          </cell>
        </row>
      </sheetData>
      <sheetData sheetId="16725">
        <row r="2">
          <cell r="B2" t="str">
            <v>Exhibit 14: Customer Characteristics</v>
          </cell>
        </row>
      </sheetData>
      <sheetData sheetId="16726">
        <row r="2">
          <cell r="B2" t="str">
            <v>Exhibit 15: Portfolio Beacon Scores</v>
          </cell>
        </row>
      </sheetData>
      <sheetData sheetId="16727">
        <row r="2">
          <cell r="B2" t="str">
            <v>Exhibit 16: Customer Geography</v>
          </cell>
        </row>
      </sheetData>
      <sheetData sheetId="16728">
        <row r="2">
          <cell r="B2" t="str">
            <v>Exhibit 17: End of Year 2008 Portfolio Accounts by Year of Origination</v>
          </cell>
        </row>
      </sheetData>
      <sheetData sheetId="16729">
        <row r="2">
          <cell r="B2" t="str">
            <v>Exhibit 18: End of Year 2008 Portfolio Accounts by Pool Classification</v>
          </cell>
        </row>
      </sheetData>
      <sheetData sheetId="16730">
        <row r="2">
          <cell r="B2" t="str">
            <v>Exhibit 22: Wireless Security Packages</v>
          </cell>
        </row>
      </sheetData>
      <sheetData sheetId="16731">
        <row r="2">
          <cell r="B2" t="str">
            <v>Exhibit 23: Overview of Competitors' Products and Services</v>
          </cell>
        </row>
      </sheetData>
      <sheetData sheetId="16732">
        <row r="2">
          <cell r="B2" t="str">
            <v>Exhibit 26: Protect America Organizational Chart</v>
          </cell>
        </row>
      </sheetData>
      <sheetData sheetId="16733">
        <row r="2">
          <cell r="B2" t="str">
            <v>Exhibit 27: Functional Area Employee Count, 12/31/2008</v>
          </cell>
        </row>
      </sheetData>
      <sheetData sheetId="16734">
        <row r="2">
          <cell r="B2" t="str">
            <v>Exhibit 28: Shareholder Table</v>
          </cell>
        </row>
      </sheetData>
      <sheetData sheetId="16735">
        <row r="2">
          <cell r="B2" t="str">
            <v>Exhibit 29: Total Alarm Industry Revenue</v>
          </cell>
        </row>
      </sheetData>
      <sheetData sheetId="16736">
        <row r="2">
          <cell r="B2" t="str">
            <v>Exhibit 30: Alarm Monitoring and Service Revenue</v>
          </cell>
        </row>
      </sheetData>
      <sheetData sheetId="16737">
        <row r="2">
          <cell r="B2" t="str">
            <v>Exhibit 31: Alarm Penetration in Households</v>
          </cell>
        </row>
      </sheetData>
      <sheetData sheetId="16738">
        <row r="2">
          <cell r="B2" t="str">
            <v>Exhibit 32: Total Initial Sales of Security Systems</v>
          </cell>
        </row>
      </sheetData>
      <sheetData sheetId="16739">
        <row r="2">
          <cell r="B2" t="str">
            <v>Exhibit 33: Homes Replacing Existing Security Systems</v>
          </cell>
        </row>
      </sheetData>
      <sheetData sheetId="16740">
        <row r="2">
          <cell r="B2" t="str">
            <v>Exhibit 34: Comparison of Security Systems According to Installation Type</v>
          </cell>
        </row>
      </sheetData>
      <sheetData sheetId="16741">
        <row r="2">
          <cell r="B2" t="str">
            <v>Exhibit 31: End of Year 2006 Security System Penetration by Category</v>
          </cell>
        </row>
      </sheetData>
      <sheetData sheetId="16742">
        <row r="2">
          <cell r="B2" t="str">
            <v>Exhibit 35: Initial Sales of Security Systems by Category</v>
          </cell>
        </row>
      </sheetData>
      <sheetData sheetId="16743">
        <row r="2">
          <cell r="B2" t="str">
            <v>Exhibit 36: Violent Crime in the United States, 1983-2007</v>
          </cell>
        </row>
      </sheetData>
      <sheetData sheetId="16744">
        <row r="2">
          <cell r="B2" t="str">
            <v>Exhibit 37: Total Established Single-Family Housing by Home Value</v>
          </cell>
        </row>
      </sheetData>
      <sheetData sheetId="16745">
        <row r="2">
          <cell r="B2" t="str">
            <v>Exhibit 38: Total Established U.S. Households</v>
          </cell>
        </row>
      </sheetData>
      <sheetData sheetId="16746">
        <row r="2">
          <cell r="B2" t="str">
            <v>Exhibit 39: Reasons for Residential Customer Cancellations</v>
          </cell>
        </row>
      </sheetData>
      <sheetData sheetId="16747" refreshError="1"/>
      <sheetData sheetId="16748">
        <row r="2">
          <cell r="B2" t="str">
            <v>Exhibit 40: Rank by Number of Subscribers as of 12/31/08</v>
          </cell>
        </row>
      </sheetData>
      <sheetData sheetId="16749">
        <row r="2">
          <cell r="B2" t="str">
            <v>Exhibit 39: Top Residential Security Alarm Companies' Target Market Focus</v>
          </cell>
        </row>
      </sheetData>
      <sheetData sheetId="16750">
        <row r="2">
          <cell r="B2" t="str">
            <v>Exhibit 41: Historical Income Statement</v>
          </cell>
        </row>
      </sheetData>
      <sheetData sheetId="16751">
        <row r="2">
          <cell r="B2" t="str">
            <v>Exhibit 42: Historical Balance Sheet</v>
          </cell>
        </row>
      </sheetData>
      <sheetData sheetId="16752">
        <row r="2">
          <cell r="B2" t="str">
            <v>Exhibit 43: Historical Statement of Cash Flows</v>
          </cell>
        </row>
      </sheetData>
      <sheetData sheetId="16753">
        <row r="2">
          <cell r="B2" t="str">
            <v>Exhibit 44: Income Statement</v>
          </cell>
        </row>
      </sheetData>
      <sheetData sheetId="16754">
        <row r="2">
          <cell r="B2" t="str">
            <v>Exhibit 45: Historical Balance Sheet</v>
          </cell>
        </row>
      </sheetData>
      <sheetData sheetId="16755">
        <row r="2">
          <cell r="B2" t="str">
            <v>Exhibit 46: Summary of Current Credit Facilities</v>
          </cell>
        </row>
      </sheetData>
      <sheetData sheetId="16756">
        <row r="2">
          <cell r="B2" t="str">
            <v>Exhibit 47: "Steady State" Net Operating Cash Flow Analysis</v>
          </cell>
        </row>
      </sheetData>
      <sheetData sheetId="16757"/>
      <sheetData sheetId="16758" refreshError="1"/>
      <sheetData sheetId="16759">
        <row r="4">
          <cell r="C4" t="str">
            <v>Appendix A: Historical Average Monthly Attrition</v>
          </cell>
        </row>
      </sheetData>
      <sheetData sheetId="16760">
        <row r="4">
          <cell r="C4" t="str">
            <v>Exhibit [  ]: Historical Cumulative Monthly Attrition</v>
          </cell>
        </row>
      </sheetData>
      <sheetData sheetId="16761">
        <row r="4">
          <cell r="C4" t="str">
            <v>Appendix A: Average Yearly Attrition per Annual Pool</v>
          </cell>
        </row>
      </sheetData>
      <sheetData sheetId="16762">
        <row r="4">
          <cell r="C4" t="str">
            <v>Exhibit [  ]: Historical Average Annual Attrition</v>
          </cell>
        </row>
      </sheetData>
      <sheetData sheetId="16763"/>
      <sheetData sheetId="16764" refreshError="1"/>
      <sheetData sheetId="16765"/>
      <sheetData sheetId="16766" refreshError="1"/>
      <sheetData sheetId="16767" refreshError="1"/>
      <sheetData sheetId="16768" refreshError="1"/>
      <sheetData sheetId="16769" refreshError="1"/>
      <sheetData sheetId="16770" refreshError="1"/>
      <sheetData sheetId="16771" refreshError="1"/>
      <sheetData sheetId="16772" refreshError="1"/>
      <sheetData sheetId="16773" refreshError="1"/>
      <sheetData sheetId="16774" refreshError="1"/>
      <sheetData sheetId="16775" refreshError="1"/>
      <sheetData sheetId="16776" refreshError="1"/>
      <sheetData sheetId="16777" refreshError="1"/>
      <sheetData sheetId="16778" refreshError="1"/>
      <sheetData sheetId="16779" refreshError="1"/>
      <sheetData sheetId="16780" refreshError="1"/>
      <sheetData sheetId="16781" refreshError="1"/>
      <sheetData sheetId="16782" refreshError="1"/>
      <sheetData sheetId="16783" refreshError="1"/>
      <sheetData sheetId="16784" refreshError="1"/>
      <sheetData sheetId="16785" refreshError="1"/>
      <sheetData sheetId="16786" refreshError="1"/>
      <sheetData sheetId="16787" refreshError="1"/>
      <sheetData sheetId="16788" refreshError="1"/>
      <sheetData sheetId="16789" refreshError="1"/>
      <sheetData sheetId="16790" refreshError="1"/>
      <sheetData sheetId="16791" refreshError="1"/>
      <sheetData sheetId="16792" refreshError="1"/>
      <sheetData sheetId="16793" refreshError="1"/>
      <sheetData sheetId="16794" refreshError="1"/>
      <sheetData sheetId="16795" refreshError="1"/>
      <sheetData sheetId="16796" refreshError="1"/>
      <sheetData sheetId="16797" refreshError="1"/>
      <sheetData sheetId="16798" refreshError="1"/>
      <sheetData sheetId="16799" refreshError="1"/>
      <sheetData sheetId="16800" refreshError="1"/>
      <sheetData sheetId="16801" refreshError="1"/>
      <sheetData sheetId="16802" refreshError="1"/>
      <sheetData sheetId="16803" refreshError="1"/>
      <sheetData sheetId="16804"/>
      <sheetData sheetId="16805" refreshError="1"/>
      <sheetData sheetId="16806" refreshError="1"/>
      <sheetData sheetId="16807" refreshError="1"/>
      <sheetData sheetId="16808" refreshError="1"/>
      <sheetData sheetId="16809" refreshError="1"/>
      <sheetData sheetId="16810" refreshError="1"/>
      <sheetData sheetId="16811" refreshError="1"/>
      <sheetData sheetId="16812" refreshError="1"/>
      <sheetData sheetId="16813" refreshError="1"/>
      <sheetData sheetId="16814" refreshError="1"/>
      <sheetData sheetId="16815" refreshError="1"/>
      <sheetData sheetId="16816" refreshError="1"/>
      <sheetData sheetId="16817" refreshError="1"/>
      <sheetData sheetId="16818" refreshError="1"/>
      <sheetData sheetId="16819" refreshError="1"/>
      <sheetData sheetId="16820" refreshError="1"/>
      <sheetData sheetId="16821" refreshError="1"/>
      <sheetData sheetId="16822" refreshError="1"/>
      <sheetData sheetId="16823" refreshError="1"/>
      <sheetData sheetId="16824" refreshError="1"/>
      <sheetData sheetId="16825" refreshError="1"/>
      <sheetData sheetId="16826" refreshError="1"/>
      <sheetData sheetId="16827" refreshError="1"/>
      <sheetData sheetId="16828" refreshError="1"/>
      <sheetData sheetId="16829" refreshError="1"/>
      <sheetData sheetId="16830" refreshError="1"/>
      <sheetData sheetId="16831"/>
      <sheetData sheetId="16832" refreshError="1"/>
      <sheetData sheetId="16833"/>
      <sheetData sheetId="16834"/>
      <sheetData sheetId="16835"/>
      <sheetData sheetId="16836"/>
      <sheetData sheetId="16837"/>
      <sheetData sheetId="16838"/>
      <sheetData sheetId="16839"/>
      <sheetData sheetId="16840" refreshError="1"/>
      <sheetData sheetId="16841" refreshError="1"/>
      <sheetData sheetId="16842"/>
      <sheetData sheetId="16843"/>
      <sheetData sheetId="16844"/>
      <sheetData sheetId="16845"/>
      <sheetData sheetId="16846" refreshError="1"/>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refreshError="1"/>
      <sheetData sheetId="16870" refreshError="1"/>
      <sheetData sheetId="16871" refreshError="1"/>
      <sheetData sheetId="16872">
        <row r="9">
          <cell r="E9" t="str">
            <v>bioKinetics</v>
          </cell>
        </row>
      </sheetData>
      <sheetData sheetId="16873" refreshError="1"/>
      <sheetData sheetId="16874" refreshError="1"/>
      <sheetData sheetId="16875" refreshError="1"/>
      <sheetData sheetId="16876" refreshError="1"/>
      <sheetData sheetId="16877" refreshError="1"/>
      <sheetData sheetId="16878" refreshError="1"/>
      <sheetData sheetId="16879" refreshError="1"/>
      <sheetData sheetId="16880"/>
      <sheetData sheetId="16881"/>
      <sheetData sheetId="16882"/>
      <sheetData sheetId="16883"/>
      <sheetData sheetId="16884"/>
      <sheetData sheetId="16885"/>
      <sheetData sheetId="16886" refreshError="1"/>
      <sheetData sheetId="16887" refreshError="1"/>
      <sheetData sheetId="16888" refreshError="1"/>
      <sheetData sheetId="16889" refreshError="1"/>
      <sheetData sheetId="16890" refreshError="1"/>
      <sheetData sheetId="16891"/>
      <sheetData sheetId="16892"/>
      <sheetData sheetId="16893" refreshError="1"/>
      <sheetData sheetId="16894" refreshError="1"/>
      <sheetData sheetId="16895" refreshError="1"/>
      <sheetData sheetId="16896" refreshError="1"/>
      <sheetData sheetId="16897" refreshError="1"/>
      <sheetData sheetId="16898" refreshError="1"/>
      <sheetData sheetId="16899" refreshError="1"/>
      <sheetData sheetId="16900" refreshError="1"/>
      <sheetData sheetId="16901" refreshError="1"/>
      <sheetData sheetId="16902" refreshError="1"/>
      <sheetData sheetId="16903" refreshError="1"/>
      <sheetData sheetId="16904" refreshError="1"/>
      <sheetData sheetId="16905" refreshError="1"/>
      <sheetData sheetId="16906" refreshError="1"/>
      <sheetData sheetId="16907" refreshError="1"/>
      <sheetData sheetId="16908" refreshError="1"/>
      <sheetData sheetId="16909" refreshError="1"/>
      <sheetData sheetId="16910" refreshError="1"/>
      <sheetData sheetId="16911" refreshError="1"/>
      <sheetData sheetId="16912" refreshError="1"/>
      <sheetData sheetId="16913" refreshError="1"/>
      <sheetData sheetId="16914" refreshError="1"/>
      <sheetData sheetId="16915" refreshError="1"/>
      <sheetData sheetId="16916" refreshError="1"/>
      <sheetData sheetId="16917" refreshError="1"/>
      <sheetData sheetId="16918" refreshError="1"/>
      <sheetData sheetId="16919" refreshError="1"/>
      <sheetData sheetId="16920" refreshError="1"/>
      <sheetData sheetId="16921" refreshError="1"/>
      <sheetData sheetId="16922" refreshError="1"/>
      <sheetData sheetId="16923" refreshError="1"/>
      <sheetData sheetId="16924" refreshError="1"/>
      <sheetData sheetId="16925">
        <row r="10">
          <cell r="C10" t="str">
            <v>Date</v>
          </cell>
        </row>
      </sheetData>
      <sheetData sheetId="16926" refreshError="1"/>
      <sheetData sheetId="16927" refreshError="1"/>
      <sheetData sheetId="16928"/>
      <sheetData sheetId="16929"/>
      <sheetData sheetId="16930"/>
      <sheetData sheetId="16931"/>
      <sheetData sheetId="16932" refreshError="1"/>
      <sheetData sheetId="16933"/>
      <sheetData sheetId="16934"/>
      <sheetData sheetId="16935" refreshError="1"/>
      <sheetData sheetId="16936" refreshError="1"/>
      <sheetData sheetId="16937" refreshError="1"/>
      <sheetData sheetId="16938" refreshError="1"/>
      <sheetData sheetId="16939" refreshError="1"/>
      <sheetData sheetId="16940" refreshError="1"/>
      <sheetData sheetId="16941" refreshError="1"/>
      <sheetData sheetId="16942" refreshError="1"/>
      <sheetData sheetId="16943" refreshError="1"/>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refreshError="1"/>
      <sheetData sheetId="16960"/>
      <sheetData sheetId="16961"/>
      <sheetData sheetId="16962"/>
      <sheetData sheetId="16963"/>
      <sheetData sheetId="16964"/>
      <sheetData sheetId="16965"/>
      <sheetData sheetId="16966"/>
      <sheetData sheetId="16967" refreshError="1"/>
      <sheetData sheetId="16968"/>
      <sheetData sheetId="16969"/>
      <sheetData sheetId="16970"/>
      <sheetData sheetId="16971"/>
      <sheetData sheetId="16972"/>
      <sheetData sheetId="16973"/>
      <sheetData sheetId="16974"/>
      <sheetData sheetId="16975"/>
      <sheetData sheetId="16976" refreshError="1"/>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refreshError="1"/>
      <sheetData sheetId="17001" refreshError="1"/>
      <sheetData sheetId="17002"/>
      <sheetData sheetId="17003"/>
      <sheetData sheetId="17004"/>
      <sheetData sheetId="17005"/>
      <sheetData sheetId="17006"/>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sheetData sheetId="17015" refreshError="1"/>
      <sheetData sheetId="17016"/>
      <sheetData sheetId="17017" refreshError="1"/>
      <sheetData sheetId="17018"/>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sheetData sheetId="17053" refreshError="1"/>
      <sheetData sheetId="17054" refreshError="1"/>
      <sheetData sheetId="17055"/>
      <sheetData sheetId="17056"/>
      <sheetData sheetId="17057"/>
      <sheetData sheetId="17058"/>
      <sheetData sheetId="17059"/>
      <sheetData sheetId="17060"/>
      <sheetData sheetId="17061"/>
      <sheetData sheetId="17062"/>
      <sheetData sheetId="17063"/>
      <sheetData sheetId="17064"/>
      <sheetData sheetId="17065"/>
      <sheetData sheetId="17066" refreshError="1"/>
      <sheetData sheetId="17067" refreshError="1"/>
      <sheetData sheetId="17068" refreshError="1"/>
      <sheetData sheetId="17069" refreshError="1"/>
      <sheetData sheetId="17070" refreshError="1"/>
      <sheetData sheetId="17071" refreshError="1"/>
      <sheetData sheetId="17072" refreshError="1"/>
      <sheetData sheetId="17073" refreshError="1"/>
      <sheetData sheetId="17074" refreshError="1"/>
      <sheetData sheetId="17075" refreshError="1"/>
      <sheetData sheetId="17076" refreshError="1"/>
      <sheetData sheetId="17077" refreshError="1"/>
      <sheetData sheetId="17078" refreshError="1"/>
      <sheetData sheetId="17079" refreshError="1"/>
      <sheetData sheetId="17080" refreshError="1"/>
      <sheetData sheetId="17081" refreshError="1"/>
      <sheetData sheetId="17082" refreshError="1"/>
      <sheetData sheetId="17083" refreshError="1"/>
      <sheetData sheetId="17084" refreshError="1"/>
      <sheetData sheetId="17085" refreshError="1"/>
      <sheetData sheetId="17086" refreshError="1"/>
      <sheetData sheetId="17087" refreshError="1"/>
      <sheetData sheetId="17088" refreshError="1"/>
      <sheetData sheetId="17089" refreshError="1"/>
      <sheetData sheetId="17090" refreshError="1"/>
      <sheetData sheetId="17091" refreshError="1"/>
      <sheetData sheetId="17092" refreshError="1"/>
      <sheetData sheetId="17093" refreshError="1"/>
      <sheetData sheetId="17094" refreshError="1"/>
      <sheetData sheetId="17095" refreshError="1"/>
      <sheetData sheetId="17096" refreshError="1"/>
      <sheetData sheetId="17097" refreshError="1"/>
      <sheetData sheetId="17098" refreshError="1"/>
      <sheetData sheetId="17099" refreshError="1"/>
      <sheetData sheetId="17100" refreshError="1"/>
      <sheetData sheetId="17101" refreshError="1"/>
      <sheetData sheetId="17102" refreshError="1"/>
      <sheetData sheetId="17103" refreshError="1"/>
      <sheetData sheetId="17104" refreshError="1"/>
      <sheetData sheetId="17105" refreshError="1"/>
      <sheetData sheetId="17106" refreshError="1"/>
      <sheetData sheetId="17107" refreshError="1"/>
      <sheetData sheetId="17108" refreshError="1"/>
      <sheetData sheetId="17109" refreshError="1"/>
      <sheetData sheetId="17110" refreshError="1"/>
      <sheetData sheetId="17111" refreshError="1"/>
      <sheetData sheetId="17112" refreshError="1"/>
      <sheetData sheetId="17113">
        <row r="4">
          <cell r="A4">
            <v>-1</v>
          </cell>
        </row>
      </sheetData>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refreshError="1"/>
      <sheetData sheetId="17141" refreshError="1"/>
      <sheetData sheetId="17142" refreshError="1"/>
      <sheetData sheetId="17143" refreshError="1"/>
      <sheetData sheetId="17144" refreshError="1"/>
      <sheetData sheetId="17145" refreshError="1"/>
      <sheetData sheetId="17146"/>
      <sheetData sheetId="17147" refreshError="1"/>
      <sheetData sheetId="17148" refreshError="1"/>
      <sheetData sheetId="17149" refreshError="1"/>
      <sheetData sheetId="17150" refreshError="1"/>
      <sheetData sheetId="17151" refreshError="1"/>
      <sheetData sheetId="17152" refreshError="1"/>
      <sheetData sheetId="17153" refreshError="1"/>
      <sheetData sheetId="17154" refreshError="1"/>
      <sheetData sheetId="17155" refreshError="1"/>
      <sheetData sheetId="17156" refreshError="1"/>
      <sheetData sheetId="17157" refreshError="1"/>
      <sheetData sheetId="17158" refreshError="1"/>
      <sheetData sheetId="17159" refreshError="1"/>
      <sheetData sheetId="17160"/>
      <sheetData sheetId="17161" refreshError="1"/>
      <sheetData sheetId="17162" refreshError="1"/>
      <sheetData sheetId="17163" refreshError="1"/>
      <sheetData sheetId="17164" refreshError="1"/>
      <sheetData sheetId="17165"/>
      <sheetData sheetId="17166" refreshError="1"/>
      <sheetData sheetId="17167" refreshError="1"/>
      <sheetData sheetId="17168" refreshError="1"/>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refreshError="1"/>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refreshError="1"/>
      <sheetData sheetId="17226" refreshError="1"/>
      <sheetData sheetId="17227" refreshError="1"/>
      <sheetData sheetId="17228" refreshError="1"/>
      <sheetData sheetId="17229" refreshError="1"/>
      <sheetData sheetId="17230" refreshError="1"/>
      <sheetData sheetId="17231" refreshError="1"/>
      <sheetData sheetId="17232" refreshError="1"/>
      <sheetData sheetId="17233" refreshError="1"/>
      <sheetData sheetId="17234" refreshError="1"/>
      <sheetData sheetId="17235" refreshError="1"/>
      <sheetData sheetId="17236" refreshError="1"/>
      <sheetData sheetId="17237" refreshError="1"/>
      <sheetData sheetId="17238" refreshError="1"/>
      <sheetData sheetId="17239" refreshError="1"/>
      <sheetData sheetId="17240" refreshError="1"/>
      <sheetData sheetId="17241" refreshError="1"/>
      <sheetData sheetId="17242" refreshError="1"/>
      <sheetData sheetId="17243" refreshError="1"/>
      <sheetData sheetId="17244" refreshError="1"/>
      <sheetData sheetId="17245" refreshError="1"/>
      <sheetData sheetId="17246" refreshError="1"/>
      <sheetData sheetId="17247" refreshError="1"/>
      <sheetData sheetId="17248" refreshError="1"/>
      <sheetData sheetId="17249" refreshError="1"/>
      <sheetData sheetId="17250" refreshError="1"/>
      <sheetData sheetId="17251" refreshError="1"/>
      <sheetData sheetId="17252" refreshError="1"/>
      <sheetData sheetId="17253" refreshError="1"/>
      <sheetData sheetId="17254"/>
      <sheetData sheetId="17255"/>
      <sheetData sheetId="17256"/>
      <sheetData sheetId="17257"/>
      <sheetData sheetId="17258"/>
      <sheetData sheetId="17259"/>
      <sheetData sheetId="17260"/>
      <sheetData sheetId="17261"/>
      <sheetData sheetId="17262"/>
      <sheetData sheetId="17263"/>
      <sheetData sheetId="17264"/>
      <sheetData sheetId="17265" refreshError="1"/>
      <sheetData sheetId="17266"/>
      <sheetData sheetId="17267"/>
      <sheetData sheetId="17268" refreshError="1"/>
      <sheetData sheetId="17269" refreshError="1"/>
      <sheetData sheetId="17270" refreshError="1"/>
      <sheetData sheetId="17271" refreshError="1"/>
      <sheetData sheetId="17272" refreshError="1"/>
      <sheetData sheetId="17273" refreshError="1"/>
      <sheetData sheetId="17274" refreshError="1"/>
      <sheetData sheetId="17275"/>
      <sheetData sheetId="17276"/>
      <sheetData sheetId="17277"/>
      <sheetData sheetId="17278"/>
      <sheetData sheetId="17279"/>
      <sheetData sheetId="17280"/>
      <sheetData sheetId="17281" refreshError="1"/>
      <sheetData sheetId="17282" refreshError="1"/>
      <sheetData sheetId="17283" refreshError="1"/>
      <sheetData sheetId="17284" refreshError="1"/>
      <sheetData sheetId="17285" refreshError="1"/>
      <sheetData sheetId="17286" refreshError="1"/>
      <sheetData sheetId="17287" refreshError="1"/>
      <sheetData sheetId="17288" refreshError="1"/>
      <sheetData sheetId="17289" refreshError="1"/>
      <sheetData sheetId="17290" refreshError="1"/>
      <sheetData sheetId="17291" refreshError="1"/>
      <sheetData sheetId="17292" refreshError="1"/>
      <sheetData sheetId="17293" refreshError="1"/>
      <sheetData sheetId="17294" refreshError="1"/>
      <sheetData sheetId="17295" refreshError="1"/>
      <sheetData sheetId="17296" refreshError="1"/>
      <sheetData sheetId="17297" refreshError="1"/>
      <sheetData sheetId="17298" refreshError="1"/>
      <sheetData sheetId="17299" refreshError="1"/>
      <sheetData sheetId="17300" refreshError="1"/>
      <sheetData sheetId="17301" refreshError="1"/>
      <sheetData sheetId="17302" refreshError="1"/>
      <sheetData sheetId="17303" refreshError="1"/>
      <sheetData sheetId="17304" refreshError="1"/>
      <sheetData sheetId="17305" refreshError="1"/>
      <sheetData sheetId="17306" refreshError="1"/>
      <sheetData sheetId="17307" refreshError="1"/>
      <sheetData sheetId="17308" refreshError="1"/>
      <sheetData sheetId="17309" refreshError="1"/>
      <sheetData sheetId="17310" refreshError="1"/>
      <sheetData sheetId="17311" refreshError="1"/>
      <sheetData sheetId="17312" refreshError="1"/>
      <sheetData sheetId="17313" refreshError="1"/>
      <sheetData sheetId="17314" refreshError="1"/>
      <sheetData sheetId="17315" refreshError="1"/>
      <sheetData sheetId="17316" refreshError="1"/>
      <sheetData sheetId="17317" refreshError="1"/>
      <sheetData sheetId="17318"/>
      <sheetData sheetId="17319"/>
      <sheetData sheetId="17320"/>
      <sheetData sheetId="17321"/>
      <sheetData sheetId="17322"/>
      <sheetData sheetId="17323"/>
      <sheetData sheetId="17324" refreshError="1"/>
      <sheetData sheetId="17325" refreshError="1"/>
      <sheetData sheetId="17326"/>
      <sheetData sheetId="17327" refreshError="1"/>
      <sheetData sheetId="17328" refreshError="1"/>
      <sheetData sheetId="17329" refreshError="1"/>
      <sheetData sheetId="17330" refreshError="1"/>
      <sheetData sheetId="17331" refreshError="1"/>
      <sheetData sheetId="17332" refreshError="1"/>
      <sheetData sheetId="17333"/>
      <sheetData sheetId="17334"/>
      <sheetData sheetId="17335"/>
      <sheetData sheetId="17336" refreshError="1"/>
      <sheetData sheetId="17337" refreshError="1"/>
      <sheetData sheetId="17338" refreshError="1"/>
      <sheetData sheetId="17339" refreshError="1"/>
      <sheetData sheetId="17340" refreshError="1"/>
      <sheetData sheetId="17341" refreshError="1"/>
      <sheetData sheetId="17342" refreshError="1"/>
      <sheetData sheetId="17343" refreshError="1"/>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refreshError="1"/>
      <sheetData sheetId="17468" refreshError="1"/>
      <sheetData sheetId="17469" refreshError="1"/>
      <sheetData sheetId="17470" refreshError="1"/>
      <sheetData sheetId="17471" refreshError="1"/>
      <sheetData sheetId="17472" refreshError="1"/>
      <sheetData sheetId="17473" refreshError="1"/>
      <sheetData sheetId="17474" refreshError="1"/>
      <sheetData sheetId="17475" refreshError="1"/>
      <sheetData sheetId="17476" refreshError="1"/>
      <sheetData sheetId="17477" refreshError="1"/>
      <sheetData sheetId="17478">
        <row r="38">
          <cell r="C38">
            <v>0.39929109641298205</v>
          </cell>
        </row>
      </sheetData>
      <sheetData sheetId="17479" refreshError="1"/>
      <sheetData sheetId="17480" refreshError="1"/>
      <sheetData sheetId="17481" refreshError="1"/>
      <sheetData sheetId="17482" refreshError="1"/>
      <sheetData sheetId="17483" refreshError="1"/>
      <sheetData sheetId="17484" refreshError="1"/>
      <sheetData sheetId="17485" refreshError="1"/>
      <sheetData sheetId="17486" refreshError="1"/>
      <sheetData sheetId="17487" refreshError="1"/>
      <sheetData sheetId="17488" refreshError="1"/>
      <sheetData sheetId="17489" refreshError="1"/>
      <sheetData sheetId="17490" refreshError="1"/>
      <sheetData sheetId="17491" refreshError="1"/>
      <sheetData sheetId="17492" refreshError="1"/>
      <sheetData sheetId="17493" refreshError="1"/>
      <sheetData sheetId="17494" refreshError="1"/>
      <sheetData sheetId="17495" refreshError="1"/>
      <sheetData sheetId="17496" refreshError="1"/>
      <sheetData sheetId="17497" refreshError="1"/>
      <sheetData sheetId="17498" refreshError="1"/>
      <sheetData sheetId="17499" refreshError="1"/>
      <sheetData sheetId="17500" refreshError="1"/>
      <sheetData sheetId="17501" refreshError="1"/>
      <sheetData sheetId="17502" refreshError="1"/>
      <sheetData sheetId="17503" refreshError="1"/>
      <sheetData sheetId="17504" refreshError="1"/>
      <sheetData sheetId="17505" refreshError="1"/>
      <sheetData sheetId="17506" refreshError="1"/>
      <sheetData sheetId="17507" refreshError="1"/>
      <sheetData sheetId="17508" refreshError="1"/>
      <sheetData sheetId="17509" refreshError="1"/>
      <sheetData sheetId="17510" refreshError="1"/>
      <sheetData sheetId="17511" refreshError="1"/>
      <sheetData sheetId="17512" refreshError="1"/>
      <sheetData sheetId="17513" refreshError="1"/>
      <sheetData sheetId="17514" refreshError="1"/>
      <sheetData sheetId="17515" refreshError="1"/>
      <sheetData sheetId="17516" refreshError="1"/>
      <sheetData sheetId="17517" refreshError="1"/>
      <sheetData sheetId="17518" refreshError="1"/>
      <sheetData sheetId="17519" refreshError="1"/>
      <sheetData sheetId="17520" refreshError="1"/>
      <sheetData sheetId="17521" refreshError="1"/>
      <sheetData sheetId="17522" refreshError="1"/>
      <sheetData sheetId="17523" refreshError="1"/>
      <sheetData sheetId="17524" refreshError="1"/>
      <sheetData sheetId="17525" refreshError="1"/>
      <sheetData sheetId="17526" refreshError="1"/>
      <sheetData sheetId="17527" refreshError="1"/>
      <sheetData sheetId="17528"/>
      <sheetData sheetId="17529"/>
      <sheetData sheetId="17530"/>
      <sheetData sheetId="17531"/>
      <sheetData sheetId="17532" refreshError="1"/>
      <sheetData sheetId="17533" refreshError="1"/>
      <sheetData sheetId="17534" refreshError="1"/>
      <sheetData sheetId="17535" refreshError="1"/>
      <sheetData sheetId="17536" refreshError="1"/>
      <sheetData sheetId="17537" refreshError="1"/>
      <sheetData sheetId="17538" refreshError="1"/>
      <sheetData sheetId="17539" refreshError="1"/>
      <sheetData sheetId="17540" refreshError="1"/>
      <sheetData sheetId="17541" refreshError="1"/>
      <sheetData sheetId="17542" refreshError="1"/>
      <sheetData sheetId="17543" refreshError="1"/>
      <sheetData sheetId="17544" refreshError="1"/>
      <sheetData sheetId="17545" refreshError="1"/>
      <sheetData sheetId="17546" refreshError="1"/>
      <sheetData sheetId="17547" refreshError="1"/>
      <sheetData sheetId="17548" refreshError="1"/>
      <sheetData sheetId="17549" refreshError="1"/>
      <sheetData sheetId="17550" refreshError="1"/>
      <sheetData sheetId="17551"/>
      <sheetData sheetId="17552"/>
      <sheetData sheetId="17553" refreshError="1"/>
      <sheetData sheetId="17554" refreshError="1"/>
      <sheetData sheetId="17555" refreshError="1"/>
      <sheetData sheetId="17556" refreshError="1"/>
      <sheetData sheetId="17557"/>
      <sheetData sheetId="17558" refreshError="1"/>
      <sheetData sheetId="17559" refreshError="1"/>
      <sheetData sheetId="17560" refreshError="1"/>
      <sheetData sheetId="17561" refreshError="1"/>
      <sheetData sheetId="17562" refreshError="1"/>
      <sheetData sheetId="17563"/>
      <sheetData sheetId="17564" refreshError="1"/>
      <sheetData sheetId="17565"/>
      <sheetData sheetId="17566"/>
      <sheetData sheetId="17567" refreshError="1"/>
      <sheetData sheetId="17568" refreshError="1"/>
      <sheetData sheetId="17569" refreshError="1"/>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refreshError="1"/>
      <sheetData sheetId="17637"/>
      <sheetData sheetId="17638"/>
      <sheetData sheetId="17639"/>
      <sheetData sheetId="17640"/>
      <sheetData sheetId="17641"/>
      <sheetData sheetId="17642" refreshError="1"/>
      <sheetData sheetId="17643" refreshError="1"/>
      <sheetData sheetId="17644" refreshError="1"/>
      <sheetData sheetId="17645" refreshError="1"/>
      <sheetData sheetId="17646" refreshError="1"/>
      <sheetData sheetId="17647" refreshError="1"/>
      <sheetData sheetId="17648"/>
      <sheetData sheetId="17649"/>
      <sheetData sheetId="17650" refreshError="1"/>
      <sheetData sheetId="17651" refreshError="1"/>
      <sheetData sheetId="17652" refreshError="1"/>
      <sheetData sheetId="17653" refreshError="1"/>
      <sheetData sheetId="17654" refreshError="1"/>
      <sheetData sheetId="17655" refreshError="1"/>
      <sheetData sheetId="17656" refreshError="1"/>
      <sheetData sheetId="17657" refreshError="1"/>
      <sheetData sheetId="17658" refreshError="1"/>
      <sheetData sheetId="17659">
        <row r="1">
          <cell r="A1" t="str">
            <v>HW</v>
          </cell>
        </row>
      </sheetData>
      <sheetData sheetId="17660" refreshError="1"/>
      <sheetData sheetId="17661" refreshError="1"/>
      <sheetData sheetId="17662" refreshError="1"/>
      <sheetData sheetId="17663"/>
      <sheetData sheetId="17664" refreshError="1"/>
      <sheetData sheetId="17665" refreshError="1"/>
      <sheetData sheetId="17666" refreshError="1"/>
      <sheetData sheetId="17667" refreshError="1"/>
      <sheetData sheetId="17668" refreshError="1"/>
      <sheetData sheetId="17669"/>
      <sheetData sheetId="17670"/>
      <sheetData sheetId="17671" refreshError="1"/>
      <sheetData sheetId="17672" refreshError="1"/>
      <sheetData sheetId="17673" refreshError="1"/>
      <sheetData sheetId="17674" refreshError="1"/>
      <sheetData sheetId="17675" refreshError="1"/>
      <sheetData sheetId="17676" refreshError="1"/>
      <sheetData sheetId="17677" refreshError="1"/>
      <sheetData sheetId="17678" refreshError="1"/>
      <sheetData sheetId="17679" refreshError="1"/>
      <sheetData sheetId="17680" refreshError="1"/>
      <sheetData sheetId="17681" refreshError="1"/>
      <sheetData sheetId="17682"/>
      <sheetData sheetId="17683"/>
      <sheetData sheetId="17684" refreshError="1"/>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refreshError="1"/>
      <sheetData sheetId="17716" refreshError="1"/>
      <sheetData sheetId="17717" refreshError="1"/>
      <sheetData sheetId="17718" refreshError="1"/>
      <sheetData sheetId="17719" refreshError="1"/>
      <sheetData sheetId="17720" refreshError="1"/>
      <sheetData sheetId="17721" refreshError="1"/>
      <sheetData sheetId="17722" refreshError="1"/>
      <sheetData sheetId="17723" refreshError="1"/>
      <sheetData sheetId="17724" refreshError="1"/>
      <sheetData sheetId="17725" refreshError="1"/>
      <sheetData sheetId="17726" refreshError="1"/>
      <sheetData sheetId="17727" refreshError="1"/>
      <sheetData sheetId="17728" refreshError="1"/>
      <sheetData sheetId="17729" refreshError="1"/>
      <sheetData sheetId="17730" refreshError="1"/>
      <sheetData sheetId="17731" refreshError="1"/>
      <sheetData sheetId="17732" refreshError="1"/>
      <sheetData sheetId="17733" refreshError="1"/>
      <sheetData sheetId="17734" refreshError="1"/>
      <sheetData sheetId="17735" refreshError="1"/>
      <sheetData sheetId="17736"/>
      <sheetData sheetId="17737"/>
      <sheetData sheetId="17738"/>
      <sheetData sheetId="17739"/>
      <sheetData sheetId="17740" refreshError="1"/>
      <sheetData sheetId="17741" refreshError="1"/>
      <sheetData sheetId="17742" refreshError="1"/>
      <sheetData sheetId="17743" refreshError="1"/>
      <sheetData sheetId="17744" refreshError="1"/>
      <sheetData sheetId="17745" refreshError="1"/>
      <sheetData sheetId="17746" refreshError="1"/>
      <sheetData sheetId="17747" refreshError="1"/>
      <sheetData sheetId="17748" refreshError="1"/>
      <sheetData sheetId="17749" refreshError="1"/>
      <sheetData sheetId="17750" refreshError="1"/>
      <sheetData sheetId="17751" refreshError="1"/>
      <sheetData sheetId="17752" refreshError="1"/>
      <sheetData sheetId="17753" refreshError="1"/>
      <sheetData sheetId="17754" refreshError="1"/>
      <sheetData sheetId="17755" refreshError="1"/>
      <sheetData sheetId="17756" refreshError="1"/>
      <sheetData sheetId="17757" refreshError="1"/>
      <sheetData sheetId="17758" refreshError="1"/>
      <sheetData sheetId="17759" refreshError="1"/>
      <sheetData sheetId="17760" refreshError="1"/>
      <sheetData sheetId="17761" refreshError="1"/>
      <sheetData sheetId="17762" refreshError="1"/>
      <sheetData sheetId="17763" refreshError="1"/>
      <sheetData sheetId="17764" refreshError="1"/>
      <sheetData sheetId="17765" refreshError="1"/>
      <sheetData sheetId="17766" refreshError="1"/>
      <sheetData sheetId="17767" refreshError="1"/>
      <sheetData sheetId="17768" refreshError="1"/>
      <sheetData sheetId="17769" refreshError="1"/>
      <sheetData sheetId="17770" refreshError="1"/>
      <sheetData sheetId="17771" refreshError="1"/>
      <sheetData sheetId="17772" refreshError="1"/>
      <sheetData sheetId="17773" refreshError="1"/>
      <sheetData sheetId="17774" refreshError="1"/>
      <sheetData sheetId="17775" refreshError="1"/>
      <sheetData sheetId="17776" refreshError="1"/>
      <sheetData sheetId="17777" refreshError="1"/>
      <sheetData sheetId="17778" refreshError="1"/>
      <sheetData sheetId="17779" refreshError="1"/>
      <sheetData sheetId="17780" refreshError="1"/>
      <sheetData sheetId="17781" refreshError="1"/>
      <sheetData sheetId="17782" refreshError="1"/>
      <sheetData sheetId="17783" refreshError="1"/>
      <sheetData sheetId="17784" refreshError="1"/>
      <sheetData sheetId="17785" refreshError="1"/>
      <sheetData sheetId="17786" refreshError="1"/>
      <sheetData sheetId="17787" refreshError="1"/>
      <sheetData sheetId="17788" refreshError="1"/>
      <sheetData sheetId="17789" refreshError="1"/>
      <sheetData sheetId="17790" refreshError="1"/>
      <sheetData sheetId="17791" refreshError="1"/>
      <sheetData sheetId="17792" refreshError="1"/>
      <sheetData sheetId="17793" refreshError="1"/>
      <sheetData sheetId="17794" refreshError="1"/>
      <sheetData sheetId="17795" refreshError="1"/>
      <sheetData sheetId="17796" refreshError="1"/>
      <sheetData sheetId="17797" refreshError="1"/>
      <sheetData sheetId="17798" refreshError="1"/>
      <sheetData sheetId="17799" refreshError="1"/>
      <sheetData sheetId="17800" refreshError="1"/>
      <sheetData sheetId="17801" refreshError="1"/>
      <sheetData sheetId="17802" refreshError="1"/>
      <sheetData sheetId="17803" refreshError="1"/>
      <sheetData sheetId="17804" refreshError="1"/>
      <sheetData sheetId="17805" refreshError="1"/>
      <sheetData sheetId="17806" refreshError="1"/>
      <sheetData sheetId="17807" refreshError="1"/>
      <sheetData sheetId="17808" refreshError="1"/>
      <sheetData sheetId="17809">
        <row r="109">
          <cell r="A109" t="str">
            <v>PBS Before New Plants</v>
          </cell>
        </row>
      </sheetData>
      <sheetData sheetId="17810" refreshError="1"/>
      <sheetData sheetId="17811" refreshError="1"/>
      <sheetData sheetId="17812" refreshError="1"/>
      <sheetData sheetId="17813" refreshError="1"/>
      <sheetData sheetId="17814" refreshError="1"/>
      <sheetData sheetId="17815" refreshError="1"/>
      <sheetData sheetId="17816" refreshError="1"/>
      <sheetData sheetId="17817" refreshError="1"/>
      <sheetData sheetId="17818" refreshError="1"/>
      <sheetData sheetId="17819" refreshError="1"/>
      <sheetData sheetId="17820" refreshError="1"/>
      <sheetData sheetId="17821" refreshError="1"/>
      <sheetData sheetId="17822" refreshError="1"/>
      <sheetData sheetId="17823" refreshError="1"/>
      <sheetData sheetId="17824" refreshError="1"/>
      <sheetData sheetId="17825" refreshError="1"/>
      <sheetData sheetId="17826" refreshError="1"/>
      <sheetData sheetId="17827" refreshError="1"/>
      <sheetData sheetId="17828" refreshError="1"/>
      <sheetData sheetId="17829" refreshError="1"/>
      <sheetData sheetId="17830" refreshError="1"/>
      <sheetData sheetId="17831" refreshError="1"/>
      <sheetData sheetId="17832" refreshError="1"/>
      <sheetData sheetId="17833" refreshError="1"/>
      <sheetData sheetId="17834" refreshError="1"/>
      <sheetData sheetId="17835" refreshError="1"/>
      <sheetData sheetId="17836" refreshError="1"/>
      <sheetData sheetId="17837">
        <row r="14">
          <cell r="D14">
            <v>51.073059000000001</v>
          </cell>
        </row>
      </sheetData>
      <sheetData sheetId="17838" refreshError="1"/>
      <sheetData sheetId="17839" refreshError="1"/>
      <sheetData sheetId="17840" refreshError="1"/>
      <sheetData sheetId="17841" refreshError="1"/>
      <sheetData sheetId="17842" refreshError="1"/>
      <sheetData sheetId="17843" refreshError="1"/>
      <sheetData sheetId="17844" refreshError="1"/>
      <sheetData sheetId="17845" refreshError="1"/>
      <sheetData sheetId="17846" refreshError="1"/>
      <sheetData sheetId="17847" refreshError="1"/>
      <sheetData sheetId="17848" refreshError="1"/>
      <sheetData sheetId="17849" refreshError="1"/>
      <sheetData sheetId="17850" refreshError="1"/>
      <sheetData sheetId="17851" refreshError="1"/>
      <sheetData sheetId="17852" refreshError="1"/>
      <sheetData sheetId="17853" refreshError="1"/>
      <sheetData sheetId="17854" refreshError="1"/>
      <sheetData sheetId="17855" refreshError="1"/>
      <sheetData sheetId="17856" refreshError="1"/>
      <sheetData sheetId="17857" refreshError="1"/>
      <sheetData sheetId="17858" refreshError="1"/>
      <sheetData sheetId="17859" refreshError="1"/>
      <sheetData sheetId="17860" refreshError="1"/>
      <sheetData sheetId="17861" refreshError="1"/>
      <sheetData sheetId="17862" refreshError="1"/>
      <sheetData sheetId="17863" refreshError="1"/>
      <sheetData sheetId="17864" refreshError="1"/>
      <sheetData sheetId="17865" refreshError="1"/>
      <sheetData sheetId="17866" refreshError="1"/>
      <sheetData sheetId="17867" refreshError="1"/>
      <sheetData sheetId="17868" refreshError="1"/>
      <sheetData sheetId="17869"/>
      <sheetData sheetId="17870" refreshError="1"/>
      <sheetData sheetId="17871" refreshError="1"/>
      <sheetData sheetId="17872" refreshError="1"/>
      <sheetData sheetId="17873" refreshError="1"/>
      <sheetData sheetId="17874" refreshError="1"/>
      <sheetData sheetId="17875" refreshError="1"/>
      <sheetData sheetId="17876" refreshError="1"/>
      <sheetData sheetId="17877" refreshError="1"/>
      <sheetData sheetId="17878" refreshError="1"/>
      <sheetData sheetId="17879" refreshError="1"/>
      <sheetData sheetId="17880" refreshError="1"/>
      <sheetData sheetId="17881" refreshError="1"/>
      <sheetData sheetId="17882" refreshError="1"/>
      <sheetData sheetId="17883" refreshError="1"/>
      <sheetData sheetId="17884" refreshError="1"/>
      <sheetData sheetId="17885" refreshError="1"/>
      <sheetData sheetId="17886" refreshError="1"/>
      <sheetData sheetId="17887"/>
      <sheetData sheetId="17888"/>
      <sheetData sheetId="17889" refreshError="1"/>
      <sheetData sheetId="17890" refreshError="1"/>
      <sheetData sheetId="17891"/>
      <sheetData sheetId="17892" refreshError="1"/>
      <sheetData sheetId="17893" refreshError="1"/>
      <sheetData sheetId="17894" refreshError="1"/>
      <sheetData sheetId="17895" refreshError="1"/>
      <sheetData sheetId="17896" refreshError="1"/>
      <sheetData sheetId="17897" refreshError="1"/>
      <sheetData sheetId="17898" refreshError="1"/>
      <sheetData sheetId="17899" refreshError="1"/>
      <sheetData sheetId="17900" refreshError="1"/>
      <sheetData sheetId="17901" refreshError="1"/>
      <sheetData sheetId="17902" refreshError="1"/>
      <sheetData sheetId="17903" refreshError="1"/>
      <sheetData sheetId="17904" refreshError="1"/>
      <sheetData sheetId="17905" refreshError="1"/>
      <sheetData sheetId="17906" refreshError="1"/>
      <sheetData sheetId="17907" refreshError="1"/>
      <sheetData sheetId="17908" refreshError="1"/>
      <sheetData sheetId="17909"/>
      <sheetData sheetId="17910" refreshError="1"/>
      <sheetData sheetId="17911" refreshError="1"/>
      <sheetData sheetId="17912"/>
      <sheetData sheetId="17913" refreshError="1"/>
      <sheetData sheetId="17914" refreshError="1"/>
      <sheetData sheetId="17915"/>
      <sheetData sheetId="17916" refreshError="1"/>
      <sheetData sheetId="17917" refreshError="1"/>
      <sheetData sheetId="17918" refreshError="1"/>
      <sheetData sheetId="17919" refreshError="1"/>
      <sheetData sheetId="17920" refreshError="1"/>
      <sheetData sheetId="17921" refreshError="1"/>
      <sheetData sheetId="17922" refreshError="1"/>
      <sheetData sheetId="17923" refreshError="1"/>
      <sheetData sheetId="17924" refreshError="1"/>
      <sheetData sheetId="17925" refreshError="1"/>
      <sheetData sheetId="17926" refreshError="1"/>
      <sheetData sheetId="17927" refreshError="1"/>
      <sheetData sheetId="17928" refreshError="1"/>
      <sheetData sheetId="17929" refreshError="1"/>
      <sheetData sheetId="17930" refreshError="1"/>
      <sheetData sheetId="17931" refreshError="1"/>
      <sheetData sheetId="17932" refreshError="1"/>
      <sheetData sheetId="17933" refreshError="1"/>
      <sheetData sheetId="17934" refreshError="1"/>
      <sheetData sheetId="17935" refreshError="1"/>
      <sheetData sheetId="17936" refreshError="1"/>
      <sheetData sheetId="17937"/>
      <sheetData sheetId="17938"/>
      <sheetData sheetId="17939" refreshError="1"/>
      <sheetData sheetId="17940" refreshError="1"/>
      <sheetData sheetId="17941" refreshError="1"/>
      <sheetData sheetId="17942" refreshError="1"/>
      <sheetData sheetId="17943" refreshError="1"/>
      <sheetData sheetId="17944" refreshError="1"/>
      <sheetData sheetId="17945" refreshError="1"/>
      <sheetData sheetId="17946" refreshError="1"/>
      <sheetData sheetId="17947" refreshError="1"/>
      <sheetData sheetId="17948" refreshError="1"/>
      <sheetData sheetId="17949" refreshError="1"/>
      <sheetData sheetId="17950" refreshError="1"/>
      <sheetData sheetId="17951" refreshError="1"/>
      <sheetData sheetId="17952" refreshError="1"/>
      <sheetData sheetId="17953" refreshError="1"/>
      <sheetData sheetId="17954" refreshError="1"/>
      <sheetData sheetId="17955" refreshError="1"/>
      <sheetData sheetId="17956" refreshError="1"/>
      <sheetData sheetId="17957" refreshError="1"/>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refreshError="1"/>
      <sheetData sheetId="17973">
        <row r="12">
          <cell r="A12">
            <v>1</v>
          </cell>
        </row>
      </sheetData>
      <sheetData sheetId="17974" refreshError="1"/>
      <sheetData sheetId="17975" refreshError="1"/>
      <sheetData sheetId="17976" refreshError="1"/>
      <sheetData sheetId="17977" refreshError="1"/>
      <sheetData sheetId="17978" refreshError="1"/>
      <sheetData sheetId="17979" refreshError="1"/>
      <sheetData sheetId="17980" refreshError="1"/>
      <sheetData sheetId="17981" refreshError="1"/>
      <sheetData sheetId="17982" refreshError="1"/>
      <sheetData sheetId="17983" refreshError="1"/>
      <sheetData sheetId="17984"/>
      <sheetData sheetId="17985" refreshError="1"/>
      <sheetData sheetId="17986" refreshError="1"/>
      <sheetData sheetId="17987" refreshError="1"/>
      <sheetData sheetId="17988" refreshError="1"/>
      <sheetData sheetId="17989" refreshError="1"/>
      <sheetData sheetId="17990" refreshError="1"/>
      <sheetData sheetId="17991" refreshError="1"/>
      <sheetData sheetId="17992" refreshError="1"/>
      <sheetData sheetId="17993" refreshError="1"/>
      <sheetData sheetId="17994" refreshError="1"/>
      <sheetData sheetId="17995" refreshError="1"/>
      <sheetData sheetId="17996" refreshError="1"/>
      <sheetData sheetId="17997" refreshError="1"/>
      <sheetData sheetId="17998" refreshError="1"/>
      <sheetData sheetId="17999" refreshError="1"/>
      <sheetData sheetId="18000" refreshError="1"/>
      <sheetData sheetId="18001" refreshError="1"/>
      <sheetData sheetId="18002" refreshError="1"/>
      <sheetData sheetId="18003" refreshError="1"/>
      <sheetData sheetId="18004" refreshError="1"/>
      <sheetData sheetId="18005" refreshError="1"/>
      <sheetData sheetId="18006" refreshError="1"/>
      <sheetData sheetId="18007" refreshError="1"/>
      <sheetData sheetId="18008" refreshError="1"/>
      <sheetData sheetId="18009" refreshError="1"/>
      <sheetData sheetId="18010" refreshError="1"/>
      <sheetData sheetId="18011" refreshError="1"/>
      <sheetData sheetId="18012" refreshError="1"/>
      <sheetData sheetId="18013" refreshError="1"/>
      <sheetData sheetId="18014" refreshError="1"/>
      <sheetData sheetId="18015" refreshError="1"/>
      <sheetData sheetId="18016" refreshError="1"/>
      <sheetData sheetId="18017" refreshError="1"/>
      <sheetData sheetId="18018" refreshError="1"/>
      <sheetData sheetId="18019" refreshError="1"/>
      <sheetData sheetId="18020" refreshError="1"/>
      <sheetData sheetId="18021" refreshError="1"/>
      <sheetData sheetId="18022" refreshError="1"/>
      <sheetData sheetId="18023" refreshError="1"/>
      <sheetData sheetId="18024" refreshError="1"/>
      <sheetData sheetId="18025" refreshError="1"/>
      <sheetData sheetId="18026" refreshError="1"/>
      <sheetData sheetId="18027"/>
      <sheetData sheetId="18028"/>
      <sheetData sheetId="18029"/>
      <sheetData sheetId="18030"/>
      <sheetData sheetId="18031"/>
      <sheetData sheetId="18032">
        <row r="6">
          <cell r="CG6" t="str">
            <v>Q1 2006</v>
          </cell>
        </row>
      </sheetData>
      <sheetData sheetId="18033">
        <row r="6">
          <cell r="CG6" t="str">
            <v>Q1 2006</v>
          </cell>
        </row>
      </sheetData>
      <sheetData sheetId="18034"/>
      <sheetData sheetId="18035"/>
      <sheetData sheetId="18036"/>
      <sheetData sheetId="18037">
        <row r="3">
          <cell r="A3" t="str">
            <v>USA</v>
          </cell>
        </row>
      </sheetData>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refreshError="1"/>
      <sheetData sheetId="18052" refreshError="1"/>
      <sheetData sheetId="18053" refreshError="1"/>
      <sheetData sheetId="18054" refreshError="1"/>
      <sheetData sheetId="18055" refreshError="1"/>
      <sheetData sheetId="18056" refreshError="1"/>
      <sheetData sheetId="18057" refreshError="1"/>
      <sheetData sheetId="18058" refreshError="1"/>
      <sheetData sheetId="18059" refreshError="1"/>
      <sheetData sheetId="18060" refreshError="1"/>
      <sheetData sheetId="18061" refreshError="1"/>
      <sheetData sheetId="18062" refreshError="1"/>
      <sheetData sheetId="18063" refreshError="1"/>
      <sheetData sheetId="18064" refreshError="1"/>
      <sheetData sheetId="18065" refreshError="1"/>
      <sheetData sheetId="18066" refreshError="1"/>
      <sheetData sheetId="18067" refreshError="1"/>
      <sheetData sheetId="18068" refreshError="1"/>
      <sheetData sheetId="18069" refreshError="1"/>
      <sheetData sheetId="18070" refreshError="1"/>
      <sheetData sheetId="18071" refreshError="1"/>
      <sheetData sheetId="18072" refreshError="1"/>
      <sheetData sheetId="18073" refreshError="1"/>
      <sheetData sheetId="18074" refreshError="1"/>
      <sheetData sheetId="18075" refreshError="1"/>
      <sheetData sheetId="18076" refreshError="1"/>
      <sheetData sheetId="18077" refreshError="1"/>
      <sheetData sheetId="18078" refreshError="1"/>
      <sheetData sheetId="18079" refreshError="1"/>
      <sheetData sheetId="18080" refreshError="1"/>
      <sheetData sheetId="18081" refreshError="1"/>
      <sheetData sheetId="18082" refreshError="1"/>
      <sheetData sheetId="18083" refreshError="1"/>
      <sheetData sheetId="18084" refreshError="1"/>
      <sheetData sheetId="18085" refreshError="1"/>
      <sheetData sheetId="18086" refreshError="1"/>
      <sheetData sheetId="18087" refreshError="1"/>
      <sheetData sheetId="18088" refreshError="1"/>
      <sheetData sheetId="18089" refreshError="1"/>
      <sheetData sheetId="18090" refreshError="1"/>
      <sheetData sheetId="18091" refreshError="1"/>
      <sheetData sheetId="18092" refreshError="1"/>
      <sheetData sheetId="18093" refreshError="1"/>
      <sheetData sheetId="18094" refreshError="1"/>
      <sheetData sheetId="18095" refreshError="1"/>
      <sheetData sheetId="18096" refreshError="1"/>
      <sheetData sheetId="18097" refreshError="1"/>
      <sheetData sheetId="18098" refreshError="1"/>
      <sheetData sheetId="18099" refreshError="1"/>
      <sheetData sheetId="18100" refreshError="1"/>
      <sheetData sheetId="18101" refreshError="1"/>
      <sheetData sheetId="18102" refreshError="1"/>
      <sheetData sheetId="18103" refreshError="1"/>
      <sheetData sheetId="18104" refreshError="1"/>
      <sheetData sheetId="18105" refreshError="1"/>
      <sheetData sheetId="18106" refreshError="1"/>
      <sheetData sheetId="18107" refreshError="1"/>
      <sheetData sheetId="18108" refreshError="1"/>
      <sheetData sheetId="18109" refreshError="1"/>
      <sheetData sheetId="18110" refreshError="1"/>
      <sheetData sheetId="18111" refreshError="1"/>
      <sheetData sheetId="18112" refreshError="1"/>
      <sheetData sheetId="18113" refreshError="1"/>
      <sheetData sheetId="18114" refreshError="1"/>
      <sheetData sheetId="18115" refreshError="1"/>
      <sheetData sheetId="18116" refreshError="1"/>
      <sheetData sheetId="18117" refreshError="1"/>
      <sheetData sheetId="18118">
        <row r="1">
          <cell r="B1" t="str">
            <v>Wachovia Securities M&amp;A / Leveraged Finance</v>
          </cell>
        </row>
      </sheetData>
      <sheetData sheetId="18119">
        <row r="1">
          <cell r="B1" t="str">
            <v>Wachovia Securities M&amp;A / Leveraged Finance</v>
          </cell>
        </row>
      </sheetData>
      <sheetData sheetId="18120">
        <row r="2">
          <cell r="H2" t="str">
            <v>* Toggle "Include Acquiror" to OFF from Inputs tab for correct output</v>
          </cell>
        </row>
      </sheetData>
      <sheetData sheetId="18121">
        <row r="2">
          <cell r="A2" t="str">
            <v>x</v>
          </cell>
        </row>
      </sheetData>
      <sheetData sheetId="18122">
        <row r="2">
          <cell r="A2" t="str">
            <v>x</v>
          </cell>
        </row>
      </sheetData>
      <sheetData sheetId="18123" refreshError="1"/>
      <sheetData sheetId="18124" refreshError="1"/>
      <sheetData sheetId="18125" refreshError="1"/>
      <sheetData sheetId="18126" refreshError="1"/>
      <sheetData sheetId="18127" refreshError="1"/>
      <sheetData sheetId="18128"/>
      <sheetData sheetId="18129" refreshError="1"/>
      <sheetData sheetId="18130" refreshError="1"/>
      <sheetData sheetId="18131" refreshError="1"/>
      <sheetData sheetId="18132" refreshError="1"/>
      <sheetData sheetId="18133" refreshError="1"/>
      <sheetData sheetId="18134"/>
      <sheetData sheetId="18135" refreshError="1"/>
      <sheetData sheetId="18136" refreshError="1"/>
      <sheetData sheetId="18137" refreshError="1"/>
      <sheetData sheetId="18138" refreshError="1"/>
      <sheetData sheetId="18139"/>
      <sheetData sheetId="18140" refreshError="1"/>
      <sheetData sheetId="18141"/>
      <sheetData sheetId="18142" refreshError="1"/>
      <sheetData sheetId="18143" refreshError="1"/>
      <sheetData sheetId="18144" refreshError="1"/>
      <sheetData sheetId="18145" refreshError="1"/>
      <sheetData sheetId="18146" refreshError="1"/>
      <sheetData sheetId="18147" refreshError="1"/>
      <sheetData sheetId="18148" refreshError="1"/>
      <sheetData sheetId="18149"/>
      <sheetData sheetId="18150" refreshError="1"/>
      <sheetData sheetId="18151" refreshError="1"/>
      <sheetData sheetId="18152" refreshError="1"/>
      <sheetData sheetId="18153" refreshError="1"/>
      <sheetData sheetId="18154" refreshError="1"/>
      <sheetData sheetId="18155" refreshError="1"/>
      <sheetData sheetId="18156" refreshError="1"/>
      <sheetData sheetId="18157" refreshError="1"/>
      <sheetData sheetId="18158" refreshError="1"/>
      <sheetData sheetId="18159" refreshError="1"/>
      <sheetData sheetId="18160" refreshError="1"/>
      <sheetData sheetId="18161" refreshError="1"/>
      <sheetData sheetId="18162" refreshError="1"/>
      <sheetData sheetId="18163" refreshError="1"/>
      <sheetData sheetId="18164" refreshError="1"/>
      <sheetData sheetId="18165" refreshError="1"/>
      <sheetData sheetId="18166" refreshError="1"/>
      <sheetData sheetId="18167" refreshError="1"/>
      <sheetData sheetId="18168" refreshError="1"/>
      <sheetData sheetId="18169" refreshError="1"/>
      <sheetData sheetId="18170" refreshError="1"/>
      <sheetData sheetId="18171" refreshError="1"/>
      <sheetData sheetId="18172">
        <row r="102">
          <cell r="F102">
            <v>133239.66314070969</v>
          </cell>
        </row>
      </sheetData>
      <sheetData sheetId="18173" refreshError="1"/>
      <sheetData sheetId="18174" refreshError="1"/>
      <sheetData sheetId="18175"/>
      <sheetData sheetId="18176" refreshError="1"/>
      <sheetData sheetId="18177"/>
      <sheetData sheetId="18178" refreshError="1"/>
      <sheetData sheetId="18179" refreshError="1"/>
      <sheetData sheetId="18180" refreshError="1"/>
      <sheetData sheetId="18181" refreshError="1"/>
      <sheetData sheetId="18182"/>
      <sheetData sheetId="18183"/>
      <sheetData sheetId="18184" refreshError="1"/>
      <sheetData sheetId="18185" refreshError="1"/>
      <sheetData sheetId="18186" refreshError="1"/>
      <sheetData sheetId="18187" refreshError="1"/>
      <sheetData sheetId="18188" refreshError="1"/>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refreshError="1"/>
      <sheetData sheetId="18204" refreshError="1"/>
      <sheetData sheetId="18205" refreshError="1"/>
      <sheetData sheetId="18206" refreshError="1"/>
      <sheetData sheetId="18207" refreshError="1"/>
      <sheetData sheetId="18208" refreshError="1"/>
      <sheetData sheetId="18209" refreshError="1"/>
      <sheetData sheetId="18210" refreshError="1"/>
      <sheetData sheetId="18211" refreshError="1"/>
      <sheetData sheetId="18212"/>
      <sheetData sheetId="18213"/>
      <sheetData sheetId="18214"/>
      <sheetData sheetId="18215"/>
      <sheetData sheetId="18216"/>
      <sheetData sheetId="18217"/>
      <sheetData sheetId="18218"/>
      <sheetData sheetId="18219"/>
      <sheetData sheetId="18220"/>
      <sheetData sheetId="18221"/>
      <sheetData sheetId="18222">
        <row r="6">
          <cell r="D6">
            <v>3</v>
          </cell>
        </row>
      </sheetData>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refreshError="1"/>
      <sheetData sheetId="18252" refreshError="1"/>
      <sheetData sheetId="18253" refreshError="1"/>
      <sheetData sheetId="18254">
        <row r="1">
          <cell r="B1" t="str">
            <v>3M</v>
          </cell>
        </row>
      </sheetData>
      <sheetData sheetId="18255" refreshError="1"/>
      <sheetData sheetId="18256" refreshError="1"/>
      <sheetData sheetId="18257"/>
      <sheetData sheetId="18258" refreshError="1"/>
      <sheetData sheetId="18259" refreshError="1"/>
      <sheetData sheetId="18260" refreshError="1"/>
      <sheetData sheetId="18261" refreshError="1"/>
      <sheetData sheetId="18262"/>
      <sheetData sheetId="18263"/>
      <sheetData sheetId="18264"/>
      <sheetData sheetId="18265" refreshError="1"/>
      <sheetData sheetId="18266"/>
      <sheetData sheetId="18267"/>
      <sheetData sheetId="18268"/>
      <sheetData sheetId="18269" refreshError="1"/>
      <sheetData sheetId="18270" refreshError="1"/>
      <sheetData sheetId="18271"/>
      <sheetData sheetId="18272"/>
      <sheetData sheetId="18273"/>
      <sheetData sheetId="18274"/>
      <sheetData sheetId="18275" refreshError="1"/>
      <sheetData sheetId="18276"/>
      <sheetData sheetId="18277"/>
      <sheetData sheetId="18278"/>
      <sheetData sheetId="18279"/>
      <sheetData sheetId="18280"/>
      <sheetData sheetId="18281"/>
      <sheetData sheetId="18282"/>
      <sheetData sheetId="18283"/>
      <sheetData sheetId="18284">
        <row r="11">
          <cell r="J11">
            <v>27506.315060360932</v>
          </cell>
        </row>
      </sheetData>
      <sheetData sheetId="18285"/>
      <sheetData sheetId="18286">
        <row r="10">
          <cell r="H10">
            <v>5219117.1863770885</v>
          </cell>
        </row>
      </sheetData>
      <sheetData sheetId="18287"/>
      <sheetData sheetId="18288"/>
      <sheetData sheetId="18289"/>
      <sheetData sheetId="18290"/>
      <sheetData sheetId="18291">
        <row r="63">
          <cell r="F63">
            <v>2999174.3789985729</v>
          </cell>
        </row>
      </sheetData>
      <sheetData sheetId="18292"/>
      <sheetData sheetId="18293"/>
      <sheetData sheetId="18294"/>
      <sheetData sheetId="18295"/>
      <sheetData sheetId="18296"/>
      <sheetData sheetId="18297"/>
      <sheetData sheetId="18298"/>
      <sheetData sheetId="18299"/>
      <sheetData sheetId="18300"/>
      <sheetData sheetId="18301">
        <row r="3">
          <cell r="A3" t="str">
            <v>Sum of SAAG_RevenuePerClick</v>
          </cell>
        </row>
      </sheetData>
      <sheetData sheetId="18302"/>
      <sheetData sheetId="18303"/>
      <sheetData sheetId="18304"/>
      <sheetData sheetId="18305"/>
      <sheetData sheetId="18306" refreshError="1"/>
      <sheetData sheetId="18307" refreshError="1"/>
      <sheetData sheetId="18308" refreshError="1"/>
      <sheetData sheetId="18309" refreshError="1"/>
      <sheetData sheetId="18310" refreshError="1"/>
      <sheetData sheetId="18311" refreshError="1"/>
      <sheetData sheetId="18312" refreshError="1"/>
      <sheetData sheetId="18313" refreshError="1"/>
      <sheetData sheetId="18314" refreshError="1"/>
      <sheetData sheetId="18315" refreshError="1"/>
      <sheetData sheetId="18316" refreshError="1"/>
      <sheetData sheetId="18317" refreshError="1"/>
      <sheetData sheetId="18318" refreshError="1"/>
      <sheetData sheetId="18319"/>
      <sheetData sheetId="18320" refreshError="1"/>
      <sheetData sheetId="18321" refreshError="1"/>
      <sheetData sheetId="18322" refreshError="1"/>
      <sheetData sheetId="18323" refreshError="1"/>
      <sheetData sheetId="18324" refreshError="1"/>
      <sheetData sheetId="18325" refreshError="1"/>
      <sheetData sheetId="18326" refreshError="1"/>
      <sheetData sheetId="18327"/>
      <sheetData sheetId="18328"/>
      <sheetData sheetId="18329"/>
      <sheetData sheetId="18330"/>
      <sheetData sheetId="18331"/>
      <sheetData sheetId="18332"/>
      <sheetData sheetId="18333"/>
      <sheetData sheetId="18334"/>
      <sheetData sheetId="18335"/>
      <sheetData sheetId="18336"/>
      <sheetData sheetId="18337">
        <row r="1">
          <cell r="A1" t="str">
            <v>BPO</v>
          </cell>
        </row>
      </sheetData>
      <sheetData sheetId="18338"/>
      <sheetData sheetId="18339"/>
      <sheetData sheetId="18340"/>
      <sheetData sheetId="18341"/>
      <sheetData sheetId="18342" refreshError="1"/>
      <sheetData sheetId="18343" refreshError="1"/>
      <sheetData sheetId="18344" refreshError="1"/>
      <sheetData sheetId="18345" refreshError="1"/>
      <sheetData sheetId="18346">
        <row r="3">
          <cell r="B3" t="str">
            <v>Department Feature</v>
          </cell>
        </row>
      </sheetData>
      <sheetData sheetId="18347" refreshError="1"/>
      <sheetData sheetId="18348" refreshError="1"/>
      <sheetData sheetId="18349" refreshError="1"/>
      <sheetData sheetId="18350" refreshError="1"/>
      <sheetData sheetId="18351" refreshError="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refreshError="1"/>
      <sheetData sheetId="18366" refreshError="1"/>
      <sheetData sheetId="18367"/>
      <sheetData sheetId="18368"/>
      <sheetData sheetId="18369"/>
      <sheetData sheetId="18370"/>
      <sheetData sheetId="18371"/>
      <sheetData sheetId="18372"/>
      <sheetData sheetId="18373" refreshError="1"/>
      <sheetData sheetId="18374" refreshError="1"/>
      <sheetData sheetId="18375" refreshError="1"/>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refreshError="1"/>
      <sheetData sheetId="18409" refreshError="1"/>
      <sheetData sheetId="18410"/>
      <sheetData sheetId="18411"/>
      <sheetData sheetId="18412"/>
      <sheetData sheetId="18413" refreshError="1"/>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refreshError="1"/>
      <sheetData sheetId="18444" refreshError="1"/>
      <sheetData sheetId="18445" refreshError="1"/>
      <sheetData sheetId="18446" refreshError="1"/>
      <sheetData sheetId="18447" refreshError="1"/>
      <sheetData sheetId="18448" refreshError="1"/>
      <sheetData sheetId="18449" refreshError="1"/>
      <sheetData sheetId="18450" refreshError="1"/>
      <sheetData sheetId="18451" refreshError="1"/>
      <sheetData sheetId="18452" refreshError="1"/>
      <sheetData sheetId="18453" refreshError="1"/>
      <sheetData sheetId="18454" refreshError="1"/>
      <sheetData sheetId="18455" refreshError="1"/>
      <sheetData sheetId="18456" refreshError="1"/>
      <sheetData sheetId="18457" refreshError="1"/>
      <sheetData sheetId="18458" refreshError="1"/>
      <sheetData sheetId="18459" refreshError="1"/>
      <sheetData sheetId="18460" refreshError="1"/>
      <sheetData sheetId="18461" refreshError="1"/>
      <sheetData sheetId="18462" refreshError="1"/>
      <sheetData sheetId="18463" refreshError="1"/>
      <sheetData sheetId="18464" refreshError="1"/>
      <sheetData sheetId="18465" refreshError="1"/>
      <sheetData sheetId="18466" refreshError="1"/>
      <sheetData sheetId="18467" refreshError="1"/>
      <sheetData sheetId="18468" refreshError="1"/>
      <sheetData sheetId="18469" refreshError="1"/>
      <sheetData sheetId="18470" refreshError="1"/>
      <sheetData sheetId="18471" refreshError="1"/>
      <sheetData sheetId="18472" refreshError="1"/>
      <sheetData sheetId="18473" refreshError="1"/>
      <sheetData sheetId="18474" refreshError="1"/>
      <sheetData sheetId="18475" refreshError="1"/>
      <sheetData sheetId="18476" refreshError="1"/>
      <sheetData sheetId="18477" refreshError="1"/>
      <sheetData sheetId="18478" refreshError="1"/>
      <sheetData sheetId="18479" refreshError="1"/>
      <sheetData sheetId="18480" refreshError="1"/>
      <sheetData sheetId="18481" refreshError="1"/>
      <sheetData sheetId="18482" refreshError="1"/>
      <sheetData sheetId="18483" refreshError="1"/>
      <sheetData sheetId="18484" refreshError="1"/>
      <sheetData sheetId="18485" refreshError="1"/>
      <sheetData sheetId="18486" refreshError="1"/>
      <sheetData sheetId="18487" refreshError="1"/>
      <sheetData sheetId="18488" refreshError="1"/>
      <sheetData sheetId="18489" refreshError="1"/>
      <sheetData sheetId="18490" refreshError="1"/>
      <sheetData sheetId="18491" refreshError="1"/>
      <sheetData sheetId="18492" refreshError="1"/>
      <sheetData sheetId="18493" refreshError="1"/>
      <sheetData sheetId="18494" refreshError="1"/>
      <sheetData sheetId="18495" refreshError="1"/>
      <sheetData sheetId="18496" refreshError="1"/>
      <sheetData sheetId="18497" refreshError="1"/>
      <sheetData sheetId="18498" refreshError="1"/>
      <sheetData sheetId="18499" refreshError="1"/>
      <sheetData sheetId="18500" refreshError="1"/>
      <sheetData sheetId="18501" refreshError="1"/>
      <sheetData sheetId="18502" refreshError="1"/>
      <sheetData sheetId="18503" refreshError="1"/>
      <sheetData sheetId="18504" refreshError="1"/>
      <sheetData sheetId="18505" refreshError="1"/>
      <sheetData sheetId="18506" refreshError="1"/>
      <sheetData sheetId="18507" refreshError="1"/>
      <sheetData sheetId="18508" refreshError="1"/>
      <sheetData sheetId="18509" refreshError="1"/>
      <sheetData sheetId="18510" refreshError="1"/>
      <sheetData sheetId="18511" refreshError="1"/>
      <sheetData sheetId="18512" refreshError="1"/>
      <sheetData sheetId="18513" refreshError="1"/>
      <sheetData sheetId="18514" refreshError="1"/>
      <sheetData sheetId="18515" refreshError="1"/>
      <sheetData sheetId="18516" refreshError="1"/>
      <sheetData sheetId="18517" refreshError="1"/>
      <sheetData sheetId="18518" refreshError="1"/>
      <sheetData sheetId="18519" refreshError="1"/>
      <sheetData sheetId="18520" refreshError="1"/>
      <sheetData sheetId="18521" refreshError="1"/>
      <sheetData sheetId="18522" refreshError="1"/>
      <sheetData sheetId="18523" refreshError="1"/>
      <sheetData sheetId="18524" refreshError="1"/>
      <sheetData sheetId="18525" refreshError="1"/>
      <sheetData sheetId="18526" refreshError="1"/>
      <sheetData sheetId="18527" refreshError="1"/>
      <sheetData sheetId="18528" refreshError="1"/>
      <sheetData sheetId="18529" refreshError="1"/>
      <sheetData sheetId="18530" refreshError="1"/>
      <sheetData sheetId="18531" refreshError="1"/>
      <sheetData sheetId="18532" refreshError="1"/>
      <sheetData sheetId="18533" refreshError="1"/>
      <sheetData sheetId="18534" refreshError="1"/>
      <sheetData sheetId="18535" refreshError="1"/>
      <sheetData sheetId="18536" refreshError="1"/>
      <sheetData sheetId="18537" refreshError="1"/>
      <sheetData sheetId="18538" refreshError="1"/>
      <sheetData sheetId="18539" refreshError="1"/>
      <sheetData sheetId="18540" refreshError="1"/>
      <sheetData sheetId="18541" refreshError="1"/>
      <sheetData sheetId="18542" refreshError="1"/>
      <sheetData sheetId="18543" refreshError="1"/>
      <sheetData sheetId="18544" refreshError="1"/>
      <sheetData sheetId="18545" refreshError="1"/>
      <sheetData sheetId="18546" refreshError="1"/>
      <sheetData sheetId="18547" refreshError="1"/>
      <sheetData sheetId="18548" refreshError="1"/>
      <sheetData sheetId="18549" refreshError="1"/>
      <sheetData sheetId="18550" refreshError="1"/>
      <sheetData sheetId="18551" refreshError="1"/>
      <sheetData sheetId="18552" refreshError="1"/>
      <sheetData sheetId="18553" refreshError="1"/>
      <sheetData sheetId="18554" refreshError="1"/>
      <sheetData sheetId="18555" refreshError="1"/>
      <sheetData sheetId="18556" refreshError="1"/>
      <sheetData sheetId="18557" refreshError="1"/>
      <sheetData sheetId="18558" refreshError="1"/>
      <sheetData sheetId="18559" refreshError="1"/>
      <sheetData sheetId="18560" refreshError="1"/>
      <sheetData sheetId="18561" refreshError="1"/>
      <sheetData sheetId="18562" refreshError="1"/>
      <sheetData sheetId="18563" refreshError="1"/>
      <sheetData sheetId="18564" refreshError="1"/>
      <sheetData sheetId="18565" refreshError="1"/>
      <sheetData sheetId="18566" refreshError="1"/>
      <sheetData sheetId="18567" refreshError="1"/>
      <sheetData sheetId="18568" refreshError="1"/>
      <sheetData sheetId="18569" refreshError="1"/>
      <sheetData sheetId="18570" refreshError="1"/>
      <sheetData sheetId="18571" refreshError="1"/>
      <sheetData sheetId="18572" refreshError="1"/>
      <sheetData sheetId="18573" refreshError="1"/>
      <sheetData sheetId="18574" refreshError="1"/>
      <sheetData sheetId="18575" refreshError="1"/>
      <sheetData sheetId="18576" refreshError="1"/>
      <sheetData sheetId="18577" refreshError="1"/>
      <sheetData sheetId="18578" refreshError="1"/>
      <sheetData sheetId="18579" refreshError="1"/>
      <sheetData sheetId="18580" refreshError="1"/>
      <sheetData sheetId="18581" refreshError="1"/>
      <sheetData sheetId="18582" refreshError="1"/>
      <sheetData sheetId="18583" refreshError="1"/>
      <sheetData sheetId="18584" refreshError="1"/>
      <sheetData sheetId="18585" refreshError="1"/>
      <sheetData sheetId="18586" refreshError="1"/>
      <sheetData sheetId="18587" refreshError="1"/>
      <sheetData sheetId="18588" refreshError="1"/>
      <sheetData sheetId="18589" refreshError="1"/>
      <sheetData sheetId="18590" refreshError="1"/>
      <sheetData sheetId="18591" refreshError="1"/>
      <sheetData sheetId="18592" refreshError="1"/>
      <sheetData sheetId="18593" refreshError="1"/>
      <sheetData sheetId="18594" refreshError="1"/>
      <sheetData sheetId="18595" refreshError="1"/>
      <sheetData sheetId="18596" refreshError="1"/>
      <sheetData sheetId="18597" refreshError="1"/>
      <sheetData sheetId="18598" refreshError="1"/>
      <sheetData sheetId="18599" refreshError="1"/>
      <sheetData sheetId="18600" refreshError="1"/>
      <sheetData sheetId="18601" refreshError="1"/>
      <sheetData sheetId="18602" refreshError="1"/>
      <sheetData sheetId="18603" refreshError="1"/>
      <sheetData sheetId="18604" refreshError="1"/>
      <sheetData sheetId="18605" refreshError="1"/>
      <sheetData sheetId="18606" refreshError="1"/>
      <sheetData sheetId="18607" refreshError="1"/>
      <sheetData sheetId="18608" refreshError="1"/>
      <sheetData sheetId="18609" refreshError="1"/>
      <sheetData sheetId="18610" refreshError="1"/>
      <sheetData sheetId="18611" refreshError="1"/>
      <sheetData sheetId="18612" refreshError="1"/>
      <sheetData sheetId="18613" refreshError="1"/>
      <sheetData sheetId="18614" refreshError="1"/>
      <sheetData sheetId="18615" refreshError="1"/>
      <sheetData sheetId="18616" refreshError="1"/>
      <sheetData sheetId="18617" refreshError="1"/>
      <sheetData sheetId="18618" refreshError="1"/>
      <sheetData sheetId="18619" refreshError="1"/>
      <sheetData sheetId="18620" refreshError="1"/>
      <sheetData sheetId="18621" refreshError="1"/>
      <sheetData sheetId="18622" refreshError="1"/>
      <sheetData sheetId="18623" refreshError="1"/>
      <sheetData sheetId="18624" refreshError="1"/>
      <sheetData sheetId="18625" refreshError="1"/>
      <sheetData sheetId="18626" refreshError="1"/>
      <sheetData sheetId="18627" refreshError="1"/>
      <sheetData sheetId="18628" refreshError="1"/>
      <sheetData sheetId="18629" refreshError="1"/>
      <sheetData sheetId="18630" refreshError="1"/>
      <sheetData sheetId="18631" refreshError="1"/>
      <sheetData sheetId="18632" refreshError="1"/>
      <sheetData sheetId="18633" refreshError="1"/>
      <sheetData sheetId="18634" refreshError="1"/>
      <sheetData sheetId="18635" refreshError="1"/>
      <sheetData sheetId="18636" refreshError="1"/>
      <sheetData sheetId="18637" refreshError="1"/>
      <sheetData sheetId="18638" refreshError="1"/>
      <sheetData sheetId="18639" refreshError="1"/>
      <sheetData sheetId="18640" refreshError="1"/>
      <sheetData sheetId="18641" refreshError="1"/>
      <sheetData sheetId="18642" refreshError="1"/>
      <sheetData sheetId="18643" refreshError="1"/>
      <sheetData sheetId="18644" refreshError="1"/>
      <sheetData sheetId="18645" refreshError="1"/>
      <sheetData sheetId="18646" refreshError="1"/>
      <sheetData sheetId="18647" refreshError="1"/>
      <sheetData sheetId="18648" refreshError="1"/>
      <sheetData sheetId="18649" refreshError="1"/>
      <sheetData sheetId="18650" refreshError="1"/>
      <sheetData sheetId="18651" refreshError="1"/>
      <sheetData sheetId="18652" refreshError="1"/>
      <sheetData sheetId="18653" refreshError="1"/>
      <sheetData sheetId="18654" refreshError="1"/>
      <sheetData sheetId="18655" refreshError="1"/>
      <sheetData sheetId="18656" refreshError="1"/>
      <sheetData sheetId="18657" refreshError="1"/>
      <sheetData sheetId="18658" refreshError="1"/>
      <sheetData sheetId="18659" refreshError="1"/>
      <sheetData sheetId="18660" refreshError="1"/>
      <sheetData sheetId="18661" refreshError="1"/>
      <sheetData sheetId="18662" refreshError="1"/>
      <sheetData sheetId="18663" refreshError="1"/>
      <sheetData sheetId="18664" refreshError="1"/>
      <sheetData sheetId="18665" refreshError="1"/>
      <sheetData sheetId="18666" refreshError="1"/>
      <sheetData sheetId="18667" refreshError="1"/>
      <sheetData sheetId="18668" refreshError="1"/>
      <sheetData sheetId="18669" refreshError="1"/>
      <sheetData sheetId="18670" refreshError="1"/>
      <sheetData sheetId="18671" refreshError="1"/>
      <sheetData sheetId="18672" refreshError="1"/>
      <sheetData sheetId="18673" refreshError="1"/>
      <sheetData sheetId="18674" refreshError="1"/>
      <sheetData sheetId="18675" refreshError="1"/>
      <sheetData sheetId="18676" refreshError="1"/>
      <sheetData sheetId="18677" refreshError="1"/>
      <sheetData sheetId="18678" refreshError="1"/>
      <sheetData sheetId="18679" refreshError="1"/>
      <sheetData sheetId="18680" refreshError="1"/>
      <sheetData sheetId="18681" refreshError="1"/>
      <sheetData sheetId="18682" refreshError="1"/>
      <sheetData sheetId="18683" refreshError="1"/>
      <sheetData sheetId="18684" refreshError="1"/>
      <sheetData sheetId="18685" refreshError="1"/>
      <sheetData sheetId="18686" refreshError="1"/>
      <sheetData sheetId="18687" refreshError="1"/>
      <sheetData sheetId="18688" refreshError="1"/>
      <sheetData sheetId="18689" refreshError="1"/>
      <sheetData sheetId="18690" refreshError="1"/>
      <sheetData sheetId="18691" refreshError="1"/>
      <sheetData sheetId="18692" refreshError="1"/>
      <sheetData sheetId="18693" refreshError="1"/>
      <sheetData sheetId="18694" refreshError="1"/>
      <sheetData sheetId="18695" refreshError="1"/>
      <sheetData sheetId="18696" refreshError="1"/>
      <sheetData sheetId="18697" refreshError="1"/>
      <sheetData sheetId="18698" refreshError="1"/>
      <sheetData sheetId="18699" refreshError="1"/>
      <sheetData sheetId="18700" refreshError="1"/>
      <sheetData sheetId="18701" refreshError="1"/>
      <sheetData sheetId="18702" refreshError="1"/>
      <sheetData sheetId="18703" refreshError="1"/>
      <sheetData sheetId="18704" refreshError="1"/>
      <sheetData sheetId="18705" refreshError="1"/>
      <sheetData sheetId="18706" refreshError="1"/>
      <sheetData sheetId="18707" refreshError="1"/>
      <sheetData sheetId="18708" refreshError="1"/>
      <sheetData sheetId="18709" refreshError="1"/>
      <sheetData sheetId="18710" refreshError="1"/>
      <sheetData sheetId="18711" refreshError="1"/>
      <sheetData sheetId="18712" refreshError="1"/>
      <sheetData sheetId="18713" refreshError="1"/>
      <sheetData sheetId="18714" refreshError="1"/>
      <sheetData sheetId="18715" refreshError="1"/>
      <sheetData sheetId="18716" refreshError="1"/>
      <sheetData sheetId="18717" refreshError="1"/>
      <sheetData sheetId="18718" refreshError="1"/>
      <sheetData sheetId="18719" refreshError="1"/>
      <sheetData sheetId="18720" refreshError="1"/>
      <sheetData sheetId="18721" refreshError="1"/>
      <sheetData sheetId="18722" refreshError="1"/>
      <sheetData sheetId="18723" refreshError="1"/>
      <sheetData sheetId="18724" refreshError="1"/>
      <sheetData sheetId="18725" refreshError="1"/>
      <sheetData sheetId="18726" refreshError="1"/>
      <sheetData sheetId="18727" refreshError="1"/>
      <sheetData sheetId="18728" refreshError="1"/>
      <sheetData sheetId="18729" refreshError="1"/>
      <sheetData sheetId="18730" refreshError="1"/>
      <sheetData sheetId="18731" refreshError="1"/>
      <sheetData sheetId="18732" refreshError="1"/>
      <sheetData sheetId="18733" refreshError="1"/>
      <sheetData sheetId="18734" refreshError="1"/>
      <sheetData sheetId="18735" refreshError="1"/>
      <sheetData sheetId="18736" refreshError="1"/>
      <sheetData sheetId="18737" refreshError="1"/>
      <sheetData sheetId="18738" refreshError="1"/>
      <sheetData sheetId="18739" refreshError="1"/>
      <sheetData sheetId="18740" refreshError="1"/>
      <sheetData sheetId="18741" refreshError="1"/>
      <sheetData sheetId="18742" refreshError="1"/>
      <sheetData sheetId="18743" refreshError="1"/>
      <sheetData sheetId="18744" refreshError="1"/>
      <sheetData sheetId="18745" refreshError="1"/>
      <sheetData sheetId="18746" refreshError="1"/>
      <sheetData sheetId="18747" refreshError="1"/>
      <sheetData sheetId="18748" refreshError="1"/>
      <sheetData sheetId="18749" refreshError="1"/>
      <sheetData sheetId="18750" refreshError="1"/>
      <sheetData sheetId="18751" refreshError="1"/>
      <sheetData sheetId="18752" refreshError="1"/>
      <sheetData sheetId="18753" refreshError="1"/>
      <sheetData sheetId="18754" refreshError="1"/>
      <sheetData sheetId="18755" refreshError="1"/>
      <sheetData sheetId="18756" refreshError="1"/>
      <sheetData sheetId="18757" refreshError="1"/>
      <sheetData sheetId="18758" refreshError="1"/>
      <sheetData sheetId="18759" refreshError="1"/>
      <sheetData sheetId="18760" refreshError="1"/>
      <sheetData sheetId="18761" refreshError="1"/>
      <sheetData sheetId="18762" refreshError="1"/>
      <sheetData sheetId="18763" refreshError="1"/>
      <sheetData sheetId="18764" refreshError="1"/>
      <sheetData sheetId="18765" refreshError="1"/>
      <sheetData sheetId="18766" refreshError="1"/>
      <sheetData sheetId="18767" refreshError="1"/>
      <sheetData sheetId="18768" refreshError="1"/>
      <sheetData sheetId="18769" refreshError="1"/>
      <sheetData sheetId="18770" refreshError="1"/>
      <sheetData sheetId="18771" refreshError="1"/>
      <sheetData sheetId="18772" refreshError="1"/>
      <sheetData sheetId="18773" refreshError="1"/>
      <sheetData sheetId="18774" refreshError="1"/>
      <sheetData sheetId="18775" refreshError="1"/>
      <sheetData sheetId="18776" refreshError="1"/>
      <sheetData sheetId="18777" refreshError="1"/>
      <sheetData sheetId="18778" refreshError="1"/>
      <sheetData sheetId="18779" refreshError="1"/>
      <sheetData sheetId="18780" refreshError="1"/>
      <sheetData sheetId="18781" refreshError="1"/>
      <sheetData sheetId="18782" refreshError="1"/>
      <sheetData sheetId="18783" refreshError="1"/>
      <sheetData sheetId="18784" refreshError="1"/>
      <sheetData sheetId="18785" refreshError="1"/>
      <sheetData sheetId="18786" refreshError="1"/>
      <sheetData sheetId="18787" refreshError="1"/>
      <sheetData sheetId="18788" refreshError="1"/>
      <sheetData sheetId="18789" refreshError="1"/>
      <sheetData sheetId="18790" refreshError="1"/>
      <sheetData sheetId="18791" refreshError="1"/>
      <sheetData sheetId="18792" refreshError="1"/>
      <sheetData sheetId="18793" refreshError="1"/>
      <sheetData sheetId="18794" refreshError="1"/>
      <sheetData sheetId="18795" refreshError="1"/>
      <sheetData sheetId="18796" refreshError="1"/>
      <sheetData sheetId="18797" refreshError="1"/>
      <sheetData sheetId="18798" refreshError="1"/>
      <sheetData sheetId="18799" refreshError="1"/>
      <sheetData sheetId="18800" refreshError="1"/>
      <sheetData sheetId="18801" refreshError="1"/>
      <sheetData sheetId="18802" refreshError="1"/>
      <sheetData sheetId="18803" refreshError="1"/>
      <sheetData sheetId="18804" refreshError="1"/>
      <sheetData sheetId="18805" refreshError="1"/>
      <sheetData sheetId="18806" refreshError="1"/>
      <sheetData sheetId="18807" refreshError="1"/>
      <sheetData sheetId="18808" refreshError="1"/>
      <sheetData sheetId="18809" refreshError="1"/>
      <sheetData sheetId="18810" refreshError="1"/>
      <sheetData sheetId="18811" refreshError="1"/>
      <sheetData sheetId="18812" refreshError="1"/>
      <sheetData sheetId="18813" refreshError="1"/>
      <sheetData sheetId="18814" refreshError="1"/>
      <sheetData sheetId="18815" refreshError="1"/>
      <sheetData sheetId="18816" refreshError="1"/>
      <sheetData sheetId="18817" refreshError="1"/>
      <sheetData sheetId="18818" refreshError="1"/>
      <sheetData sheetId="18819" refreshError="1"/>
      <sheetData sheetId="18820" refreshError="1"/>
      <sheetData sheetId="18821" refreshError="1"/>
      <sheetData sheetId="18822" refreshError="1"/>
      <sheetData sheetId="18823" refreshError="1"/>
      <sheetData sheetId="18824" refreshError="1"/>
      <sheetData sheetId="18825" refreshError="1"/>
      <sheetData sheetId="18826" refreshError="1"/>
      <sheetData sheetId="18827" refreshError="1"/>
      <sheetData sheetId="18828" refreshError="1"/>
      <sheetData sheetId="18829" refreshError="1"/>
      <sheetData sheetId="18830" refreshError="1"/>
      <sheetData sheetId="18831" refreshError="1"/>
      <sheetData sheetId="18832" refreshError="1"/>
      <sheetData sheetId="18833" refreshError="1"/>
      <sheetData sheetId="18834" refreshError="1"/>
      <sheetData sheetId="18835" refreshError="1"/>
      <sheetData sheetId="18836" refreshError="1"/>
      <sheetData sheetId="18837" refreshError="1"/>
      <sheetData sheetId="18838" refreshError="1"/>
      <sheetData sheetId="18839" refreshError="1"/>
      <sheetData sheetId="18840" refreshError="1"/>
      <sheetData sheetId="18841" refreshError="1"/>
      <sheetData sheetId="18842" refreshError="1"/>
      <sheetData sheetId="18843" refreshError="1"/>
      <sheetData sheetId="18844" refreshError="1"/>
      <sheetData sheetId="18845" refreshError="1"/>
      <sheetData sheetId="18846" refreshError="1"/>
      <sheetData sheetId="18847" refreshError="1"/>
      <sheetData sheetId="18848" refreshError="1"/>
      <sheetData sheetId="18849" refreshError="1"/>
      <sheetData sheetId="18850" refreshError="1"/>
      <sheetData sheetId="18851" refreshError="1"/>
      <sheetData sheetId="18852" refreshError="1"/>
      <sheetData sheetId="18853" refreshError="1"/>
      <sheetData sheetId="18854" refreshError="1"/>
      <sheetData sheetId="18855" refreshError="1"/>
      <sheetData sheetId="18856" refreshError="1"/>
      <sheetData sheetId="18857" refreshError="1"/>
      <sheetData sheetId="18858" refreshError="1"/>
      <sheetData sheetId="18859" refreshError="1"/>
      <sheetData sheetId="18860" refreshError="1"/>
      <sheetData sheetId="18861" refreshError="1"/>
      <sheetData sheetId="18862" refreshError="1"/>
      <sheetData sheetId="18863" refreshError="1"/>
      <sheetData sheetId="18864" refreshError="1"/>
      <sheetData sheetId="18865" refreshError="1"/>
      <sheetData sheetId="18866" refreshError="1"/>
      <sheetData sheetId="18867" refreshError="1"/>
      <sheetData sheetId="18868" refreshError="1"/>
      <sheetData sheetId="18869" refreshError="1"/>
      <sheetData sheetId="18870" refreshError="1"/>
      <sheetData sheetId="18871" refreshError="1"/>
      <sheetData sheetId="18872" refreshError="1"/>
      <sheetData sheetId="18873" refreshError="1"/>
      <sheetData sheetId="18874" refreshError="1"/>
      <sheetData sheetId="18875" refreshError="1"/>
      <sheetData sheetId="18876" refreshError="1"/>
      <sheetData sheetId="18877" refreshError="1"/>
      <sheetData sheetId="18878" refreshError="1"/>
      <sheetData sheetId="18879" refreshError="1"/>
      <sheetData sheetId="18880" refreshError="1"/>
      <sheetData sheetId="18881" refreshError="1"/>
      <sheetData sheetId="18882" refreshError="1"/>
      <sheetData sheetId="18883" refreshError="1"/>
      <sheetData sheetId="18884" refreshError="1"/>
      <sheetData sheetId="18885" refreshError="1"/>
      <sheetData sheetId="18886" refreshError="1"/>
      <sheetData sheetId="18887" refreshError="1"/>
      <sheetData sheetId="18888" refreshError="1"/>
      <sheetData sheetId="18889" refreshError="1"/>
      <sheetData sheetId="18890" refreshError="1"/>
      <sheetData sheetId="18891" refreshError="1"/>
      <sheetData sheetId="18892" refreshError="1"/>
      <sheetData sheetId="18893" refreshError="1"/>
      <sheetData sheetId="18894" refreshError="1"/>
      <sheetData sheetId="18895" refreshError="1"/>
      <sheetData sheetId="18896" refreshError="1"/>
      <sheetData sheetId="18897" refreshError="1"/>
      <sheetData sheetId="18898" refreshError="1"/>
      <sheetData sheetId="18899" refreshError="1"/>
      <sheetData sheetId="18900" refreshError="1"/>
      <sheetData sheetId="18901" refreshError="1"/>
      <sheetData sheetId="18902" refreshError="1"/>
      <sheetData sheetId="18903" refreshError="1"/>
      <sheetData sheetId="18904" refreshError="1"/>
      <sheetData sheetId="18905" refreshError="1"/>
      <sheetData sheetId="18906" refreshError="1"/>
      <sheetData sheetId="18907" refreshError="1"/>
      <sheetData sheetId="18908" refreshError="1"/>
      <sheetData sheetId="18909" refreshError="1"/>
      <sheetData sheetId="18910" refreshError="1"/>
      <sheetData sheetId="18911" refreshError="1"/>
      <sheetData sheetId="18912" refreshError="1"/>
      <sheetData sheetId="18913" refreshError="1"/>
      <sheetData sheetId="18914" refreshError="1"/>
      <sheetData sheetId="18915" refreshError="1"/>
      <sheetData sheetId="18916" refreshError="1"/>
      <sheetData sheetId="18917" refreshError="1"/>
      <sheetData sheetId="18918" refreshError="1"/>
      <sheetData sheetId="18919" refreshError="1"/>
      <sheetData sheetId="18920" refreshError="1"/>
      <sheetData sheetId="18921" refreshError="1"/>
      <sheetData sheetId="18922" refreshError="1"/>
      <sheetData sheetId="18923" refreshError="1"/>
      <sheetData sheetId="18924" refreshError="1"/>
      <sheetData sheetId="18925" refreshError="1"/>
      <sheetData sheetId="18926" refreshError="1"/>
      <sheetData sheetId="18927" refreshError="1"/>
      <sheetData sheetId="18928" refreshError="1"/>
      <sheetData sheetId="18929" refreshError="1"/>
      <sheetData sheetId="18930" refreshError="1"/>
      <sheetData sheetId="18931" refreshError="1"/>
      <sheetData sheetId="18932" refreshError="1"/>
      <sheetData sheetId="18933" refreshError="1"/>
      <sheetData sheetId="18934" refreshError="1"/>
      <sheetData sheetId="18935" refreshError="1"/>
      <sheetData sheetId="18936" refreshError="1"/>
      <sheetData sheetId="18937" refreshError="1"/>
      <sheetData sheetId="18938" refreshError="1"/>
      <sheetData sheetId="18939" refreshError="1"/>
      <sheetData sheetId="18940" refreshError="1"/>
      <sheetData sheetId="18941" refreshError="1"/>
      <sheetData sheetId="18942" refreshError="1"/>
      <sheetData sheetId="18943" refreshError="1"/>
      <sheetData sheetId="18944" refreshError="1"/>
      <sheetData sheetId="18945" refreshError="1"/>
      <sheetData sheetId="18946" refreshError="1"/>
      <sheetData sheetId="18947" refreshError="1"/>
      <sheetData sheetId="18948" refreshError="1"/>
      <sheetData sheetId="18949" refreshError="1"/>
      <sheetData sheetId="18950" refreshError="1"/>
      <sheetData sheetId="18951" refreshError="1"/>
      <sheetData sheetId="18952" refreshError="1"/>
      <sheetData sheetId="18953" refreshError="1"/>
      <sheetData sheetId="18954" refreshError="1"/>
      <sheetData sheetId="18955" refreshError="1"/>
      <sheetData sheetId="18956" refreshError="1"/>
      <sheetData sheetId="18957" refreshError="1"/>
      <sheetData sheetId="18958" refreshError="1"/>
      <sheetData sheetId="18959" refreshError="1"/>
      <sheetData sheetId="18960" refreshError="1"/>
      <sheetData sheetId="18961" refreshError="1"/>
      <sheetData sheetId="18962" refreshError="1"/>
      <sheetData sheetId="18963" refreshError="1"/>
      <sheetData sheetId="18964" refreshError="1"/>
      <sheetData sheetId="18965" refreshError="1"/>
      <sheetData sheetId="18966" refreshError="1"/>
      <sheetData sheetId="18967" refreshError="1"/>
      <sheetData sheetId="18968" refreshError="1"/>
      <sheetData sheetId="18969" refreshError="1"/>
      <sheetData sheetId="18970" refreshError="1"/>
      <sheetData sheetId="18971" refreshError="1"/>
      <sheetData sheetId="18972" refreshError="1"/>
      <sheetData sheetId="18973" refreshError="1"/>
      <sheetData sheetId="18974" refreshError="1"/>
      <sheetData sheetId="18975" refreshError="1"/>
      <sheetData sheetId="18976" refreshError="1"/>
      <sheetData sheetId="18977" refreshError="1"/>
      <sheetData sheetId="18978" refreshError="1"/>
      <sheetData sheetId="18979" refreshError="1"/>
      <sheetData sheetId="18980" refreshError="1"/>
      <sheetData sheetId="18981" refreshError="1"/>
      <sheetData sheetId="18982" refreshError="1"/>
      <sheetData sheetId="18983" refreshError="1"/>
      <sheetData sheetId="18984" refreshError="1"/>
      <sheetData sheetId="18985" refreshError="1"/>
      <sheetData sheetId="18986" refreshError="1"/>
      <sheetData sheetId="18987" refreshError="1"/>
      <sheetData sheetId="18988" refreshError="1"/>
      <sheetData sheetId="18989" refreshError="1"/>
      <sheetData sheetId="18990" refreshError="1"/>
      <sheetData sheetId="18991" refreshError="1"/>
      <sheetData sheetId="18992" refreshError="1"/>
      <sheetData sheetId="18993" refreshError="1"/>
      <sheetData sheetId="18994" refreshError="1"/>
      <sheetData sheetId="18995" refreshError="1"/>
      <sheetData sheetId="18996" refreshError="1"/>
      <sheetData sheetId="18997" refreshError="1"/>
      <sheetData sheetId="18998" refreshError="1"/>
      <sheetData sheetId="18999" refreshError="1"/>
      <sheetData sheetId="19000" refreshError="1"/>
      <sheetData sheetId="19001" refreshError="1"/>
      <sheetData sheetId="19002" refreshError="1"/>
      <sheetData sheetId="19003" refreshError="1"/>
      <sheetData sheetId="19004" refreshError="1"/>
      <sheetData sheetId="19005" refreshError="1"/>
      <sheetData sheetId="19006" refreshError="1"/>
      <sheetData sheetId="19007" refreshError="1"/>
      <sheetData sheetId="19008" refreshError="1"/>
      <sheetData sheetId="19009" refreshError="1"/>
      <sheetData sheetId="19010" refreshError="1"/>
      <sheetData sheetId="19011" refreshError="1"/>
      <sheetData sheetId="19012" refreshError="1"/>
      <sheetData sheetId="19013" refreshError="1"/>
      <sheetData sheetId="19014" refreshError="1"/>
      <sheetData sheetId="19015" refreshError="1"/>
      <sheetData sheetId="19016" refreshError="1"/>
      <sheetData sheetId="19017" refreshError="1"/>
      <sheetData sheetId="19018" refreshError="1"/>
      <sheetData sheetId="19019" refreshError="1"/>
      <sheetData sheetId="19020" refreshError="1"/>
      <sheetData sheetId="19021" refreshError="1"/>
      <sheetData sheetId="19022" refreshError="1"/>
      <sheetData sheetId="19023" refreshError="1"/>
      <sheetData sheetId="19024" refreshError="1"/>
      <sheetData sheetId="19025" refreshError="1"/>
      <sheetData sheetId="19026" refreshError="1"/>
      <sheetData sheetId="19027" refreshError="1"/>
      <sheetData sheetId="19028" refreshError="1"/>
      <sheetData sheetId="19029" refreshError="1"/>
      <sheetData sheetId="19030" refreshError="1"/>
      <sheetData sheetId="19031" refreshError="1"/>
      <sheetData sheetId="19032" refreshError="1"/>
      <sheetData sheetId="19033" refreshError="1"/>
      <sheetData sheetId="19034" refreshError="1"/>
      <sheetData sheetId="19035" refreshError="1"/>
      <sheetData sheetId="19036" refreshError="1"/>
      <sheetData sheetId="19037" refreshError="1"/>
      <sheetData sheetId="19038" refreshError="1"/>
      <sheetData sheetId="19039" refreshError="1"/>
      <sheetData sheetId="19040" refreshError="1"/>
      <sheetData sheetId="19041" refreshError="1"/>
      <sheetData sheetId="19042" refreshError="1"/>
      <sheetData sheetId="19043" refreshError="1"/>
      <sheetData sheetId="19044" refreshError="1"/>
      <sheetData sheetId="19045" refreshError="1"/>
      <sheetData sheetId="19046" refreshError="1"/>
      <sheetData sheetId="19047" refreshError="1"/>
      <sheetData sheetId="19048" refreshError="1"/>
      <sheetData sheetId="19049" refreshError="1"/>
      <sheetData sheetId="19050" refreshError="1"/>
      <sheetData sheetId="19051" refreshError="1"/>
      <sheetData sheetId="19052" refreshError="1"/>
      <sheetData sheetId="19053" refreshError="1"/>
      <sheetData sheetId="19054" refreshError="1"/>
      <sheetData sheetId="19055" refreshError="1"/>
      <sheetData sheetId="19056" refreshError="1"/>
      <sheetData sheetId="19057" refreshError="1"/>
      <sheetData sheetId="19058" refreshError="1"/>
      <sheetData sheetId="19059" refreshError="1"/>
      <sheetData sheetId="19060" refreshError="1"/>
      <sheetData sheetId="19061" refreshError="1"/>
      <sheetData sheetId="19062" refreshError="1"/>
      <sheetData sheetId="19063" refreshError="1"/>
      <sheetData sheetId="19064" refreshError="1"/>
      <sheetData sheetId="19065" refreshError="1"/>
      <sheetData sheetId="19066" refreshError="1"/>
      <sheetData sheetId="19067" refreshError="1"/>
      <sheetData sheetId="19068" refreshError="1"/>
      <sheetData sheetId="19069" refreshError="1"/>
      <sheetData sheetId="19070" refreshError="1"/>
      <sheetData sheetId="19071" refreshError="1"/>
      <sheetData sheetId="19072" refreshError="1"/>
      <sheetData sheetId="19073" refreshError="1"/>
      <sheetData sheetId="19074" refreshError="1"/>
      <sheetData sheetId="19075" refreshError="1"/>
      <sheetData sheetId="19076" refreshError="1"/>
      <sheetData sheetId="19077" refreshError="1"/>
      <sheetData sheetId="19078" refreshError="1"/>
      <sheetData sheetId="19079" refreshError="1"/>
      <sheetData sheetId="19080" refreshError="1"/>
      <sheetData sheetId="19081" refreshError="1"/>
      <sheetData sheetId="19082" refreshError="1"/>
      <sheetData sheetId="19083" refreshError="1"/>
      <sheetData sheetId="19084" refreshError="1"/>
      <sheetData sheetId="19085" refreshError="1"/>
      <sheetData sheetId="19086" refreshError="1"/>
      <sheetData sheetId="19087" refreshError="1"/>
      <sheetData sheetId="19088" refreshError="1"/>
      <sheetData sheetId="19089" refreshError="1"/>
      <sheetData sheetId="19090" refreshError="1"/>
      <sheetData sheetId="19091" refreshError="1"/>
      <sheetData sheetId="19092" refreshError="1"/>
      <sheetData sheetId="19093" refreshError="1"/>
      <sheetData sheetId="19094" refreshError="1"/>
      <sheetData sheetId="19095" refreshError="1"/>
      <sheetData sheetId="19096" refreshError="1"/>
      <sheetData sheetId="19097" refreshError="1"/>
      <sheetData sheetId="19098" refreshError="1"/>
      <sheetData sheetId="19099" refreshError="1"/>
      <sheetData sheetId="19100" refreshError="1"/>
      <sheetData sheetId="19101" refreshError="1"/>
      <sheetData sheetId="19102" refreshError="1"/>
      <sheetData sheetId="19103" refreshError="1"/>
      <sheetData sheetId="19104" refreshError="1"/>
      <sheetData sheetId="19105" refreshError="1"/>
      <sheetData sheetId="19106" refreshError="1"/>
      <sheetData sheetId="19107" refreshError="1"/>
      <sheetData sheetId="19108" refreshError="1"/>
      <sheetData sheetId="19109" refreshError="1"/>
      <sheetData sheetId="19110" refreshError="1"/>
      <sheetData sheetId="19111" refreshError="1"/>
      <sheetData sheetId="19112" refreshError="1"/>
      <sheetData sheetId="19113" refreshError="1"/>
      <sheetData sheetId="19114" refreshError="1"/>
      <sheetData sheetId="19115" refreshError="1"/>
      <sheetData sheetId="19116" refreshError="1"/>
      <sheetData sheetId="19117" refreshError="1"/>
      <sheetData sheetId="19118" refreshError="1"/>
      <sheetData sheetId="19119" refreshError="1"/>
      <sheetData sheetId="19120" refreshError="1"/>
      <sheetData sheetId="19121" refreshError="1"/>
      <sheetData sheetId="19122" refreshError="1"/>
      <sheetData sheetId="19123" refreshError="1"/>
      <sheetData sheetId="19124" refreshError="1"/>
      <sheetData sheetId="19125" refreshError="1"/>
      <sheetData sheetId="19126" refreshError="1"/>
      <sheetData sheetId="19127" refreshError="1"/>
      <sheetData sheetId="19128" refreshError="1"/>
      <sheetData sheetId="19129" refreshError="1"/>
      <sheetData sheetId="19130" refreshError="1"/>
      <sheetData sheetId="19131" refreshError="1"/>
      <sheetData sheetId="19132" refreshError="1"/>
      <sheetData sheetId="19133" refreshError="1"/>
      <sheetData sheetId="19134" refreshError="1"/>
      <sheetData sheetId="19135" refreshError="1"/>
      <sheetData sheetId="19136" refreshError="1"/>
      <sheetData sheetId="19137" refreshError="1"/>
      <sheetData sheetId="19138" refreshError="1"/>
      <sheetData sheetId="19139" refreshError="1"/>
      <sheetData sheetId="19140" refreshError="1"/>
      <sheetData sheetId="19141" refreshError="1"/>
      <sheetData sheetId="19142" refreshError="1"/>
      <sheetData sheetId="19143" refreshError="1"/>
      <sheetData sheetId="19144" refreshError="1"/>
      <sheetData sheetId="19145" refreshError="1"/>
      <sheetData sheetId="19146" refreshError="1"/>
      <sheetData sheetId="19147" refreshError="1"/>
      <sheetData sheetId="19148" refreshError="1"/>
      <sheetData sheetId="19149" refreshError="1"/>
      <sheetData sheetId="19150" refreshError="1"/>
      <sheetData sheetId="19151" refreshError="1"/>
      <sheetData sheetId="19152" refreshError="1"/>
      <sheetData sheetId="19153" refreshError="1"/>
      <sheetData sheetId="19154" refreshError="1"/>
      <sheetData sheetId="19155" refreshError="1"/>
      <sheetData sheetId="19156" refreshError="1"/>
      <sheetData sheetId="19157" refreshError="1"/>
      <sheetData sheetId="19158" refreshError="1"/>
      <sheetData sheetId="19159" refreshError="1"/>
      <sheetData sheetId="19160" refreshError="1"/>
      <sheetData sheetId="19161" refreshError="1"/>
      <sheetData sheetId="19162" refreshError="1"/>
      <sheetData sheetId="19163" refreshError="1"/>
      <sheetData sheetId="19164" refreshError="1"/>
      <sheetData sheetId="19165" refreshError="1"/>
      <sheetData sheetId="19166" refreshError="1"/>
      <sheetData sheetId="19167" refreshError="1"/>
      <sheetData sheetId="19168" refreshError="1"/>
      <sheetData sheetId="19169" refreshError="1"/>
      <sheetData sheetId="19170" refreshError="1"/>
      <sheetData sheetId="19171" refreshError="1"/>
      <sheetData sheetId="19172" refreshError="1"/>
      <sheetData sheetId="19173" refreshError="1"/>
      <sheetData sheetId="19174" refreshError="1"/>
      <sheetData sheetId="19175" refreshError="1"/>
      <sheetData sheetId="19176" refreshError="1"/>
      <sheetData sheetId="19177" refreshError="1"/>
      <sheetData sheetId="19178" refreshError="1"/>
      <sheetData sheetId="19179" refreshError="1"/>
      <sheetData sheetId="19180" refreshError="1"/>
      <sheetData sheetId="19181" refreshError="1"/>
      <sheetData sheetId="19182" refreshError="1"/>
      <sheetData sheetId="19183" refreshError="1"/>
      <sheetData sheetId="19184" refreshError="1"/>
      <sheetData sheetId="19185" refreshError="1"/>
      <sheetData sheetId="19186" refreshError="1"/>
      <sheetData sheetId="19187" refreshError="1"/>
      <sheetData sheetId="19188" refreshError="1"/>
      <sheetData sheetId="19189" refreshError="1"/>
      <sheetData sheetId="19190" refreshError="1"/>
      <sheetData sheetId="19191" refreshError="1"/>
      <sheetData sheetId="19192" refreshError="1"/>
      <sheetData sheetId="19193" refreshError="1"/>
      <sheetData sheetId="19194" refreshError="1"/>
      <sheetData sheetId="19195" refreshError="1"/>
      <sheetData sheetId="19196" refreshError="1"/>
      <sheetData sheetId="19197" refreshError="1"/>
      <sheetData sheetId="19198" refreshError="1"/>
      <sheetData sheetId="19199" refreshError="1"/>
      <sheetData sheetId="19200" refreshError="1"/>
      <sheetData sheetId="19201" refreshError="1"/>
      <sheetData sheetId="19202" refreshError="1"/>
      <sheetData sheetId="19203" refreshError="1"/>
      <sheetData sheetId="19204" refreshError="1"/>
      <sheetData sheetId="19205" refreshError="1"/>
      <sheetData sheetId="19206" refreshError="1"/>
      <sheetData sheetId="19207" refreshError="1"/>
      <sheetData sheetId="19208" refreshError="1"/>
      <sheetData sheetId="19209" refreshError="1"/>
      <sheetData sheetId="19210" refreshError="1"/>
      <sheetData sheetId="19211" refreshError="1"/>
      <sheetData sheetId="19212" refreshError="1"/>
      <sheetData sheetId="19213" refreshError="1"/>
      <sheetData sheetId="19214" refreshError="1"/>
      <sheetData sheetId="19215" refreshError="1"/>
      <sheetData sheetId="19216" refreshError="1"/>
      <sheetData sheetId="19217" refreshError="1"/>
      <sheetData sheetId="19218" refreshError="1"/>
      <sheetData sheetId="19219" refreshError="1"/>
      <sheetData sheetId="19220" refreshError="1"/>
      <sheetData sheetId="19221" refreshError="1"/>
      <sheetData sheetId="19222" refreshError="1"/>
      <sheetData sheetId="19223" refreshError="1"/>
      <sheetData sheetId="19224" refreshError="1"/>
      <sheetData sheetId="19225" refreshError="1"/>
      <sheetData sheetId="19226" refreshError="1"/>
      <sheetData sheetId="19227" refreshError="1"/>
      <sheetData sheetId="19228" refreshError="1"/>
      <sheetData sheetId="19229" refreshError="1"/>
      <sheetData sheetId="19230" refreshError="1"/>
      <sheetData sheetId="19231" refreshError="1"/>
      <sheetData sheetId="19232" refreshError="1"/>
      <sheetData sheetId="19233" refreshError="1"/>
      <sheetData sheetId="19234" refreshError="1"/>
      <sheetData sheetId="19235" refreshError="1"/>
      <sheetData sheetId="19236" refreshError="1"/>
      <sheetData sheetId="19237" refreshError="1"/>
      <sheetData sheetId="19238" refreshError="1"/>
      <sheetData sheetId="19239" refreshError="1"/>
      <sheetData sheetId="19240" refreshError="1"/>
      <sheetData sheetId="19241" refreshError="1"/>
      <sheetData sheetId="19242" refreshError="1"/>
      <sheetData sheetId="19243" refreshError="1"/>
      <sheetData sheetId="19244" refreshError="1"/>
      <sheetData sheetId="19245" refreshError="1"/>
      <sheetData sheetId="19246" refreshError="1"/>
      <sheetData sheetId="19247" refreshError="1"/>
      <sheetData sheetId="19248" refreshError="1"/>
      <sheetData sheetId="19249" refreshError="1"/>
      <sheetData sheetId="19250" refreshError="1"/>
      <sheetData sheetId="19251" refreshError="1"/>
      <sheetData sheetId="19252" refreshError="1"/>
      <sheetData sheetId="19253" refreshError="1"/>
      <sheetData sheetId="19254" refreshError="1"/>
      <sheetData sheetId="19255" refreshError="1"/>
      <sheetData sheetId="19256" refreshError="1"/>
      <sheetData sheetId="19257" refreshError="1"/>
      <sheetData sheetId="19258" refreshError="1"/>
      <sheetData sheetId="19259" refreshError="1"/>
      <sheetData sheetId="19260" refreshError="1"/>
      <sheetData sheetId="19261" refreshError="1"/>
      <sheetData sheetId="19262" refreshError="1"/>
      <sheetData sheetId="19263" refreshError="1"/>
      <sheetData sheetId="19264" refreshError="1"/>
      <sheetData sheetId="19265" refreshError="1"/>
      <sheetData sheetId="19266" refreshError="1"/>
      <sheetData sheetId="19267" refreshError="1"/>
      <sheetData sheetId="19268" refreshError="1"/>
      <sheetData sheetId="19269" refreshError="1"/>
      <sheetData sheetId="19270" refreshError="1"/>
      <sheetData sheetId="19271" refreshError="1"/>
      <sheetData sheetId="19272" refreshError="1"/>
      <sheetData sheetId="19273" refreshError="1"/>
      <sheetData sheetId="19274" refreshError="1"/>
      <sheetData sheetId="19275" refreshError="1"/>
      <sheetData sheetId="19276" refreshError="1"/>
      <sheetData sheetId="19277" refreshError="1"/>
      <sheetData sheetId="19278" refreshError="1"/>
      <sheetData sheetId="19279" refreshError="1"/>
      <sheetData sheetId="19280" refreshError="1"/>
      <sheetData sheetId="19281" refreshError="1"/>
      <sheetData sheetId="19282" refreshError="1"/>
      <sheetData sheetId="19283" refreshError="1"/>
      <sheetData sheetId="19284" refreshError="1"/>
      <sheetData sheetId="19285" refreshError="1"/>
      <sheetData sheetId="19286" refreshError="1"/>
      <sheetData sheetId="19287" refreshError="1"/>
      <sheetData sheetId="19288" refreshError="1"/>
      <sheetData sheetId="19289" refreshError="1"/>
      <sheetData sheetId="19290" refreshError="1"/>
      <sheetData sheetId="19291" refreshError="1"/>
      <sheetData sheetId="19292" refreshError="1"/>
      <sheetData sheetId="19293" refreshError="1"/>
      <sheetData sheetId="19294" refreshError="1"/>
      <sheetData sheetId="19295" refreshError="1"/>
      <sheetData sheetId="19296" refreshError="1"/>
      <sheetData sheetId="19297" refreshError="1"/>
      <sheetData sheetId="19298" refreshError="1"/>
      <sheetData sheetId="19299" refreshError="1"/>
      <sheetData sheetId="19300" refreshError="1"/>
      <sheetData sheetId="19301" refreshError="1"/>
      <sheetData sheetId="19302" refreshError="1"/>
      <sheetData sheetId="19303" refreshError="1"/>
      <sheetData sheetId="19304" refreshError="1"/>
      <sheetData sheetId="19305" refreshError="1"/>
      <sheetData sheetId="19306" refreshError="1"/>
      <sheetData sheetId="19307" refreshError="1"/>
      <sheetData sheetId="19308" refreshError="1"/>
      <sheetData sheetId="19309" refreshError="1"/>
      <sheetData sheetId="19310" refreshError="1"/>
      <sheetData sheetId="19311" refreshError="1"/>
      <sheetData sheetId="19312" refreshError="1"/>
      <sheetData sheetId="19313" refreshError="1"/>
      <sheetData sheetId="19314" refreshError="1"/>
      <sheetData sheetId="19315" refreshError="1"/>
      <sheetData sheetId="19316" refreshError="1"/>
      <sheetData sheetId="19317" refreshError="1"/>
      <sheetData sheetId="19318" refreshError="1"/>
      <sheetData sheetId="19319" refreshError="1"/>
      <sheetData sheetId="19320" refreshError="1"/>
      <sheetData sheetId="19321" refreshError="1"/>
      <sheetData sheetId="19322" refreshError="1"/>
      <sheetData sheetId="19323" refreshError="1"/>
      <sheetData sheetId="19324" refreshError="1"/>
      <sheetData sheetId="19325" refreshError="1"/>
      <sheetData sheetId="19326" refreshError="1"/>
      <sheetData sheetId="19327" refreshError="1"/>
      <sheetData sheetId="19328" refreshError="1"/>
      <sheetData sheetId="19329" refreshError="1"/>
      <sheetData sheetId="19330" refreshError="1"/>
      <sheetData sheetId="19331" refreshError="1"/>
      <sheetData sheetId="19332" refreshError="1"/>
      <sheetData sheetId="19333" refreshError="1"/>
      <sheetData sheetId="19334" refreshError="1"/>
      <sheetData sheetId="19335" refreshError="1"/>
      <sheetData sheetId="19336" refreshError="1"/>
      <sheetData sheetId="19337" refreshError="1"/>
      <sheetData sheetId="19338" refreshError="1"/>
      <sheetData sheetId="19339" refreshError="1"/>
      <sheetData sheetId="19340" refreshError="1"/>
      <sheetData sheetId="19341" refreshError="1"/>
      <sheetData sheetId="19342" refreshError="1"/>
      <sheetData sheetId="19343" refreshError="1"/>
      <sheetData sheetId="19344" refreshError="1"/>
      <sheetData sheetId="19345" refreshError="1"/>
      <sheetData sheetId="19346" refreshError="1"/>
      <sheetData sheetId="19347" refreshError="1"/>
      <sheetData sheetId="19348" refreshError="1"/>
      <sheetData sheetId="19349" refreshError="1"/>
      <sheetData sheetId="19350" refreshError="1"/>
      <sheetData sheetId="19351" refreshError="1"/>
      <sheetData sheetId="19352" refreshError="1"/>
      <sheetData sheetId="19353" refreshError="1"/>
      <sheetData sheetId="19354" refreshError="1"/>
      <sheetData sheetId="19355" refreshError="1"/>
      <sheetData sheetId="19356" refreshError="1"/>
      <sheetData sheetId="19357" refreshError="1"/>
      <sheetData sheetId="19358" refreshError="1"/>
      <sheetData sheetId="19359" refreshError="1"/>
      <sheetData sheetId="19360" refreshError="1"/>
      <sheetData sheetId="19361" refreshError="1"/>
      <sheetData sheetId="19362" refreshError="1"/>
      <sheetData sheetId="19363" refreshError="1"/>
      <sheetData sheetId="19364" refreshError="1"/>
      <sheetData sheetId="19365" refreshError="1"/>
      <sheetData sheetId="19366" refreshError="1"/>
      <sheetData sheetId="19367" refreshError="1"/>
      <sheetData sheetId="19368" refreshError="1"/>
      <sheetData sheetId="19369" refreshError="1"/>
      <sheetData sheetId="19370" refreshError="1"/>
      <sheetData sheetId="19371" refreshError="1"/>
      <sheetData sheetId="19372" refreshError="1"/>
      <sheetData sheetId="19373" refreshError="1"/>
      <sheetData sheetId="19374" refreshError="1"/>
      <sheetData sheetId="19375" refreshError="1"/>
      <sheetData sheetId="19376" refreshError="1"/>
      <sheetData sheetId="19377" refreshError="1"/>
      <sheetData sheetId="19378" refreshError="1"/>
      <sheetData sheetId="19379" refreshError="1"/>
      <sheetData sheetId="19380" refreshError="1"/>
      <sheetData sheetId="19381" refreshError="1"/>
      <sheetData sheetId="19382" refreshError="1"/>
      <sheetData sheetId="19383" refreshError="1"/>
      <sheetData sheetId="19384" refreshError="1"/>
      <sheetData sheetId="19385" refreshError="1"/>
      <sheetData sheetId="19386" refreshError="1"/>
      <sheetData sheetId="19387" refreshError="1"/>
      <sheetData sheetId="19388" refreshError="1"/>
      <sheetData sheetId="19389" refreshError="1"/>
      <sheetData sheetId="19390" refreshError="1"/>
      <sheetData sheetId="19391" refreshError="1"/>
      <sheetData sheetId="19392" refreshError="1"/>
      <sheetData sheetId="19393" refreshError="1"/>
      <sheetData sheetId="19394" refreshError="1"/>
      <sheetData sheetId="19395" refreshError="1"/>
      <sheetData sheetId="19396" refreshError="1"/>
      <sheetData sheetId="19397" refreshError="1"/>
      <sheetData sheetId="19398" refreshError="1"/>
      <sheetData sheetId="19399" refreshError="1"/>
      <sheetData sheetId="19400" refreshError="1"/>
      <sheetData sheetId="19401" refreshError="1"/>
      <sheetData sheetId="19402" refreshError="1"/>
      <sheetData sheetId="19403" refreshError="1"/>
      <sheetData sheetId="19404" refreshError="1"/>
      <sheetData sheetId="19405" refreshError="1"/>
      <sheetData sheetId="19406" refreshError="1"/>
      <sheetData sheetId="19407" refreshError="1"/>
      <sheetData sheetId="19408" refreshError="1"/>
      <sheetData sheetId="19409" refreshError="1"/>
      <sheetData sheetId="19410" refreshError="1"/>
      <sheetData sheetId="19411" refreshError="1"/>
      <sheetData sheetId="19412" refreshError="1"/>
      <sheetData sheetId="19413" refreshError="1"/>
      <sheetData sheetId="19414" refreshError="1"/>
      <sheetData sheetId="19415" refreshError="1"/>
      <sheetData sheetId="19416" refreshError="1"/>
      <sheetData sheetId="19417" refreshError="1"/>
      <sheetData sheetId="19418" refreshError="1"/>
      <sheetData sheetId="19419" refreshError="1"/>
      <sheetData sheetId="19420" refreshError="1"/>
      <sheetData sheetId="19421" refreshError="1"/>
      <sheetData sheetId="19422" refreshError="1"/>
      <sheetData sheetId="19423" refreshError="1"/>
      <sheetData sheetId="19424" refreshError="1"/>
      <sheetData sheetId="19425" refreshError="1"/>
      <sheetData sheetId="19426" refreshError="1"/>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refreshError="1"/>
      <sheetData sheetId="19499" refreshError="1"/>
      <sheetData sheetId="19500" refreshError="1"/>
      <sheetData sheetId="19501" refreshError="1"/>
      <sheetData sheetId="19502" refreshError="1"/>
      <sheetData sheetId="19503" refreshError="1"/>
      <sheetData sheetId="19504" refreshError="1"/>
      <sheetData sheetId="19505" refreshError="1"/>
      <sheetData sheetId="19506" refreshError="1"/>
      <sheetData sheetId="19507" refreshError="1"/>
      <sheetData sheetId="19508" refreshError="1"/>
      <sheetData sheetId="19509" refreshError="1"/>
      <sheetData sheetId="19510" refreshError="1"/>
      <sheetData sheetId="19511" refreshError="1"/>
      <sheetData sheetId="19512" refreshError="1"/>
      <sheetData sheetId="19513" refreshError="1"/>
      <sheetData sheetId="19514" refreshError="1"/>
      <sheetData sheetId="19515" refreshError="1"/>
      <sheetData sheetId="19516" refreshError="1"/>
      <sheetData sheetId="19517" refreshError="1"/>
      <sheetData sheetId="19518" refreshError="1"/>
      <sheetData sheetId="19519" refreshError="1"/>
      <sheetData sheetId="19520" refreshError="1"/>
      <sheetData sheetId="19521" refreshError="1"/>
      <sheetData sheetId="19522" refreshError="1"/>
      <sheetData sheetId="19523" refreshError="1"/>
      <sheetData sheetId="19524" refreshError="1"/>
      <sheetData sheetId="19525" refreshError="1"/>
      <sheetData sheetId="19526" refreshError="1"/>
      <sheetData sheetId="19527" refreshError="1"/>
      <sheetData sheetId="19528" refreshError="1"/>
      <sheetData sheetId="19529" refreshError="1"/>
      <sheetData sheetId="19530" refreshError="1"/>
      <sheetData sheetId="19531" refreshError="1"/>
      <sheetData sheetId="19532" refreshError="1"/>
      <sheetData sheetId="19533" refreshError="1"/>
      <sheetData sheetId="19534" refreshError="1"/>
      <sheetData sheetId="19535" refreshError="1"/>
      <sheetData sheetId="19536" refreshError="1"/>
      <sheetData sheetId="19537" refreshError="1"/>
      <sheetData sheetId="19538" refreshError="1"/>
      <sheetData sheetId="19539" refreshError="1"/>
      <sheetData sheetId="19540" refreshError="1"/>
      <sheetData sheetId="19541" refreshError="1"/>
      <sheetData sheetId="19542" refreshError="1"/>
      <sheetData sheetId="19543" refreshError="1"/>
      <sheetData sheetId="19544" refreshError="1"/>
      <sheetData sheetId="19545" refreshError="1"/>
      <sheetData sheetId="19546" refreshError="1"/>
      <sheetData sheetId="19547" refreshError="1"/>
      <sheetData sheetId="19548" refreshError="1"/>
      <sheetData sheetId="19549" refreshError="1"/>
      <sheetData sheetId="19550" refreshError="1"/>
      <sheetData sheetId="19551" refreshError="1"/>
      <sheetData sheetId="19552" refreshError="1"/>
      <sheetData sheetId="19553" refreshError="1"/>
      <sheetData sheetId="19554" refreshError="1"/>
      <sheetData sheetId="19555" refreshError="1"/>
      <sheetData sheetId="19556" refreshError="1"/>
      <sheetData sheetId="19557" refreshError="1"/>
      <sheetData sheetId="19558" refreshError="1"/>
      <sheetData sheetId="19559" refreshError="1"/>
      <sheetData sheetId="19560" refreshError="1"/>
      <sheetData sheetId="19561" refreshError="1"/>
      <sheetData sheetId="19562" refreshError="1"/>
      <sheetData sheetId="19563" refreshError="1"/>
      <sheetData sheetId="19564" refreshError="1"/>
      <sheetData sheetId="19565" refreshError="1"/>
      <sheetData sheetId="19566" refreshError="1"/>
      <sheetData sheetId="19567" refreshError="1"/>
      <sheetData sheetId="19568" refreshError="1"/>
      <sheetData sheetId="19569" refreshError="1"/>
      <sheetData sheetId="19570" refreshError="1"/>
      <sheetData sheetId="19571" refreshError="1"/>
      <sheetData sheetId="19572" refreshError="1"/>
      <sheetData sheetId="19573" refreshError="1"/>
      <sheetData sheetId="19574" refreshError="1"/>
      <sheetData sheetId="19575" refreshError="1"/>
      <sheetData sheetId="19576" refreshError="1"/>
      <sheetData sheetId="19577" refreshError="1"/>
      <sheetData sheetId="19578" refreshError="1"/>
      <sheetData sheetId="19579" refreshError="1"/>
      <sheetData sheetId="19580" refreshError="1"/>
      <sheetData sheetId="19581" refreshError="1"/>
      <sheetData sheetId="19582" refreshError="1"/>
      <sheetData sheetId="19583" refreshError="1"/>
      <sheetData sheetId="19584" refreshError="1"/>
      <sheetData sheetId="19585" refreshError="1"/>
      <sheetData sheetId="19586" refreshError="1"/>
      <sheetData sheetId="19587" refreshError="1"/>
      <sheetData sheetId="19588" refreshError="1"/>
      <sheetData sheetId="19589" refreshError="1"/>
      <sheetData sheetId="19590" refreshError="1"/>
      <sheetData sheetId="19591" refreshError="1"/>
      <sheetData sheetId="19592" refreshError="1"/>
      <sheetData sheetId="19593" refreshError="1"/>
      <sheetData sheetId="19594" refreshError="1"/>
      <sheetData sheetId="19595" refreshError="1"/>
      <sheetData sheetId="19596" refreshError="1"/>
      <sheetData sheetId="19597" refreshError="1"/>
      <sheetData sheetId="19598" refreshError="1"/>
      <sheetData sheetId="19599" refreshError="1"/>
      <sheetData sheetId="19600" refreshError="1"/>
      <sheetData sheetId="19601" refreshError="1"/>
      <sheetData sheetId="19602" refreshError="1"/>
      <sheetData sheetId="19603" refreshError="1"/>
      <sheetData sheetId="19604" refreshError="1"/>
      <sheetData sheetId="19605" refreshError="1"/>
      <sheetData sheetId="19606" refreshError="1"/>
      <sheetData sheetId="19607" refreshError="1"/>
      <sheetData sheetId="19608" refreshError="1"/>
      <sheetData sheetId="19609" refreshError="1"/>
      <sheetData sheetId="19610" refreshError="1"/>
      <sheetData sheetId="19611" refreshError="1"/>
      <sheetData sheetId="19612" refreshError="1"/>
      <sheetData sheetId="19613" refreshError="1"/>
      <sheetData sheetId="19614" refreshError="1"/>
      <sheetData sheetId="19615" refreshError="1"/>
      <sheetData sheetId="19616" refreshError="1"/>
      <sheetData sheetId="19617" refreshError="1"/>
      <sheetData sheetId="19618" refreshError="1"/>
      <sheetData sheetId="19619" refreshError="1"/>
      <sheetData sheetId="19620" refreshError="1"/>
      <sheetData sheetId="19621" refreshError="1"/>
      <sheetData sheetId="19622" refreshError="1"/>
      <sheetData sheetId="19623" refreshError="1"/>
      <sheetData sheetId="19624" refreshError="1"/>
      <sheetData sheetId="19625" refreshError="1"/>
      <sheetData sheetId="19626" refreshError="1"/>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refreshError="1"/>
      <sheetData sheetId="19635" refreshError="1"/>
      <sheetData sheetId="19636" refreshError="1"/>
      <sheetData sheetId="19637" refreshError="1"/>
      <sheetData sheetId="19638" refreshError="1"/>
      <sheetData sheetId="19639" refreshError="1"/>
      <sheetData sheetId="19640" refreshError="1"/>
      <sheetData sheetId="19641" refreshError="1"/>
      <sheetData sheetId="19642" refreshError="1"/>
      <sheetData sheetId="19643" refreshError="1"/>
      <sheetData sheetId="19644" refreshError="1"/>
      <sheetData sheetId="19645" refreshError="1"/>
      <sheetData sheetId="19646" refreshError="1"/>
      <sheetData sheetId="19647" refreshError="1"/>
      <sheetData sheetId="19648" refreshError="1"/>
      <sheetData sheetId="19649" refreshError="1"/>
      <sheetData sheetId="19650" refreshError="1"/>
      <sheetData sheetId="19651" refreshError="1"/>
      <sheetData sheetId="19652" refreshError="1"/>
      <sheetData sheetId="19653" refreshError="1"/>
      <sheetData sheetId="19654" refreshError="1"/>
      <sheetData sheetId="19655" refreshError="1"/>
      <sheetData sheetId="19656" refreshError="1"/>
      <sheetData sheetId="19657" refreshError="1"/>
      <sheetData sheetId="19658" refreshError="1"/>
      <sheetData sheetId="19659" refreshError="1"/>
      <sheetData sheetId="19660" refreshError="1"/>
      <sheetData sheetId="19661" refreshError="1"/>
      <sheetData sheetId="19662" refreshError="1"/>
      <sheetData sheetId="19663" refreshError="1"/>
      <sheetData sheetId="19664" refreshError="1"/>
      <sheetData sheetId="19665" refreshError="1"/>
      <sheetData sheetId="19666" refreshError="1"/>
      <sheetData sheetId="19667" refreshError="1"/>
      <sheetData sheetId="19668" refreshError="1"/>
      <sheetData sheetId="19669" refreshError="1"/>
      <sheetData sheetId="19670" refreshError="1"/>
      <sheetData sheetId="19671" refreshError="1"/>
      <sheetData sheetId="19672" refreshError="1"/>
      <sheetData sheetId="19673" refreshError="1"/>
      <sheetData sheetId="19674" refreshError="1"/>
      <sheetData sheetId="19675" refreshError="1"/>
      <sheetData sheetId="19676" refreshError="1"/>
      <sheetData sheetId="19677" refreshError="1"/>
      <sheetData sheetId="19678" refreshError="1"/>
      <sheetData sheetId="19679" refreshError="1"/>
      <sheetData sheetId="19680" refreshError="1"/>
      <sheetData sheetId="19681" refreshError="1"/>
      <sheetData sheetId="19682" refreshError="1"/>
      <sheetData sheetId="19683" refreshError="1"/>
      <sheetData sheetId="19684" refreshError="1"/>
      <sheetData sheetId="19685" refreshError="1"/>
      <sheetData sheetId="19686" refreshError="1"/>
      <sheetData sheetId="19687" refreshError="1"/>
      <sheetData sheetId="19688" refreshError="1"/>
      <sheetData sheetId="19689" refreshError="1"/>
      <sheetData sheetId="19690" refreshError="1"/>
      <sheetData sheetId="19691" refreshError="1"/>
      <sheetData sheetId="19692" refreshError="1"/>
      <sheetData sheetId="19693" refreshError="1"/>
      <sheetData sheetId="19694" refreshError="1"/>
      <sheetData sheetId="19695" refreshError="1"/>
      <sheetData sheetId="19696" refreshError="1"/>
      <sheetData sheetId="19697" refreshError="1"/>
      <sheetData sheetId="19698" refreshError="1"/>
      <sheetData sheetId="19699" refreshError="1"/>
      <sheetData sheetId="19700" refreshError="1"/>
      <sheetData sheetId="19701" refreshError="1"/>
      <sheetData sheetId="19702" refreshError="1"/>
      <sheetData sheetId="19703" refreshError="1"/>
      <sheetData sheetId="19704" refreshError="1"/>
      <sheetData sheetId="19705" refreshError="1"/>
      <sheetData sheetId="19706" refreshError="1"/>
      <sheetData sheetId="19707" refreshError="1"/>
      <sheetData sheetId="19708" refreshError="1"/>
      <sheetData sheetId="19709" refreshError="1"/>
      <sheetData sheetId="19710" refreshError="1"/>
      <sheetData sheetId="19711" refreshError="1"/>
      <sheetData sheetId="19712" refreshError="1"/>
      <sheetData sheetId="19713" refreshError="1"/>
      <sheetData sheetId="19714" refreshError="1"/>
      <sheetData sheetId="19715" refreshError="1"/>
      <sheetData sheetId="19716" refreshError="1"/>
      <sheetData sheetId="19717" refreshError="1"/>
      <sheetData sheetId="19718" refreshError="1"/>
      <sheetData sheetId="19719" refreshError="1"/>
      <sheetData sheetId="19720" refreshError="1"/>
      <sheetData sheetId="19721" refreshError="1"/>
      <sheetData sheetId="19722" refreshError="1"/>
      <sheetData sheetId="19723" refreshError="1"/>
      <sheetData sheetId="19724" refreshError="1"/>
      <sheetData sheetId="19725" refreshError="1"/>
      <sheetData sheetId="19726" refreshError="1"/>
      <sheetData sheetId="19727" refreshError="1"/>
      <sheetData sheetId="19728" refreshError="1"/>
      <sheetData sheetId="19729" refreshError="1"/>
      <sheetData sheetId="19730" refreshError="1"/>
      <sheetData sheetId="19731" refreshError="1"/>
      <sheetData sheetId="19732" refreshError="1"/>
      <sheetData sheetId="19733" refreshError="1"/>
      <sheetData sheetId="19734" refreshError="1"/>
      <sheetData sheetId="19735" refreshError="1"/>
      <sheetData sheetId="19736" refreshError="1"/>
      <sheetData sheetId="19737" refreshError="1"/>
      <sheetData sheetId="19738" refreshError="1"/>
      <sheetData sheetId="19739" refreshError="1"/>
      <sheetData sheetId="19740" refreshError="1"/>
      <sheetData sheetId="19741" refreshError="1"/>
      <sheetData sheetId="19742" refreshError="1"/>
      <sheetData sheetId="19743" refreshError="1"/>
      <sheetData sheetId="19744" refreshError="1"/>
      <sheetData sheetId="19745" refreshError="1"/>
      <sheetData sheetId="19746" refreshError="1"/>
      <sheetData sheetId="19747" refreshError="1"/>
      <sheetData sheetId="19748" refreshError="1"/>
      <sheetData sheetId="19749" refreshError="1"/>
      <sheetData sheetId="19750" refreshError="1"/>
      <sheetData sheetId="19751" refreshError="1"/>
      <sheetData sheetId="19752" refreshError="1"/>
      <sheetData sheetId="19753" refreshError="1"/>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refreshError="1"/>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refreshError="1"/>
      <sheetData sheetId="19824" refreshError="1"/>
      <sheetData sheetId="19825" refreshError="1"/>
      <sheetData sheetId="19826" refreshError="1"/>
      <sheetData sheetId="19827" refreshError="1"/>
      <sheetData sheetId="19828" refreshError="1"/>
      <sheetData sheetId="19829" refreshError="1"/>
      <sheetData sheetId="19830" refreshError="1"/>
      <sheetData sheetId="19831" refreshError="1"/>
      <sheetData sheetId="19832" refreshError="1"/>
      <sheetData sheetId="19833" refreshError="1"/>
      <sheetData sheetId="19834" refreshError="1"/>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efreshError="1"/>
      <sheetData sheetId="19843" refreshError="1"/>
      <sheetData sheetId="19844" refreshError="1"/>
      <sheetData sheetId="19845" refreshError="1"/>
      <sheetData sheetId="19846" refreshError="1"/>
      <sheetData sheetId="19847" refreshError="1"/>
      <sheetData sheetId="19848" refreshError="1"/>
      <sheetData sheetId="19849" refreshError="1"/>
      <sheetData sheetId="19850" refreshError="1"/>
      <sheetData sheetId="19851" refreshError="1"/>
      <sheetData sheetId="19852" refreshError="1"/>
      <sheetData sheetId="19853" refreshError="1"/>
      <sheetData sheetId="19854" refreshError="1"/>
      <sheetData sheetId="19855" refreshError="1"/>
      <sheetData sheetId="19856" refreshError="1"/>
      <sheetData sheetId="19857" refreshError="1"/>
      <sheetData sheetId="19858" refreshError="1"/>
      <sheetData sheetId="19859" refreshError="1"/>
      <sheetData sheetId="19860" refreshError="1"/>
      <sheetData sheetId="19861" refreshError="1"/>
      <sheetData sheetId="19862" refreshError="1"/>
      <sheetData sheetId="19863" refreshError="1"/>
      <sheetData sheetId="19864" refreshError="1"/>
      <sheetData sheetId="19865" refreshError="1"/>
      <sheetData sheetId="19866" refreshError="1"/>
      <sheetData sheetId="19867" refreshError="1"/>
      <sheetData sheetId="19868" refreshError="1"/>
      <sheetData sheetId="19869" refreshError="1"/>
      <sheetData sheetId="19870" refreshError="1"/>
      <sheetData sheetId="19871" refreshError="1"/>
      <sheetData sheetId="19872" refreshError="1"/>
      <sheetData sheetId="19873" refreshError="1"/>
      <sheetData sheetId="19874" refreshError="1"/>
      <sheetData sheetId="19875" refreshError="1"/>
      <sheetData sheetId="19876" refreshError="1"/>
      <sheetData sheetId="19877" refreshError="1"/>
      <sheetData sheetId="19878" refreshError="1"/>
      <sheetData sheetId="19879" refreshError="1"/>
      <sheetData sheetId="19880" refreshError="1"/>
      <sheetData sheetId="19881" refreshError="1"/>
      <sheetData sheetId="19882" refreshError="1"/>
      <sheetData sheetId="19883" refreshError="1"/>
      <sheetData sheetId="19884" refreshError="1"/>
      <sheetData sheetId="19885" refreshError="1"/>
      <sheetData sheetId="19886" refreshError="1"/>
      <sheetData sheetId="19887" refreshError="1"/>
      <sheetData sheetId="19888" refreshError="1"/>
      <sheetData sheetId="19889" refreshError="1"/>
      <sheetData sheetId="19890" refreshError="1"/>
      <sheetData sheetId="19891" refreshError="1"/>
      <sheetData sheetId="19892" refreshError="1"/>
      <sheetData sheetId="19893" refreshError="1"/>
      <sheetData sheetId="19894" refreshError="1"/>
      <sheetData sheetId="19895" refreshError="1"/>
      <sheetData sheetId="19896" refreshError="1"/>
      <sheetData sheetId="19897" refreshError="1"/>
      <sheetData sheetId="19898" refreshError="1"/>
      <sheetData sheetId="19899" refreshError="1"/>
      <sheetData sheetId="19900" refreshError="1"/>
      <sheetData sheetId="19901" refreshError="1"/>
      <sheetData sheetId="19902" refreshError="1"/>
      <sheetData sheetId="19903" refreshError="1"/>
      <sheetData sheetId="19904" refreshError="1"/>
      <sheetData sheetId="19905" refreshError="1"/>
      <sheetData sheetId="19906" refreshError="1"/>
      <sheetData sheetId="19907" refreshError="1"/>
      <sheetData sheetId="19908" refreshError="1"/>
      <sheetData sheetId="19909" refreshError="1"/>
      <sheetData sheetId="19910" refreshError="1"/>
      <sheetData sheetId="19911" refreshError="1"/>
      <sheetData sheetId="19912" refreshError="1"/>
      <sheetData sheetId="19913" refreshError="1"/>
      <sheetData sheetId="19914" refreshError="1"/>
      <sheetData sheetId="19915" refreshError="1"/>
      <sheetData sheetId="19916" refreshError="1"/>
      <sheetData sheetId="19917" refreshError="1"/>
      <sheetData sheetId="19918" refreshError="1"/>
      <sheetData sheetId="19919" refreshError="1"/>
      <sheetData sheetId="19920" refreshError="1"/>
      <sheetData sheetId="19921" refreshError="1"/>
      <sheetData sheetId="19922" refreshError="1"/>
      <sheetData sheetId="19923" refreshError="1"/>
      <sheetData sheetId="19924" refreshError="1"/>
      <sheetData sheetId="19925" refreshError="1"/>
      <sheetData sheetId="19926" refreshError="1"/>
      <sheetData sheetId="19927" refreshError="1"/>
      <sheetData sheetId="19928" refreshError="1"/>
      <sheetData sheetId="19929" refreshError="1"/>
      <sheetData sheetId="19930" refreshError="1"/>
      <sheetData sheetId="19931" refreshError="1"/>
      <sheetData sheetId="19932" refreshError="1"/>
      <sheetData sheetId="19933" refreshError="1"/>
      <sheetData sheetId="19934" refreshError="1"/>
      <sheetData sheetId="19935" refreshError="1"/>
      <sheetData sheetId="19936" refreshError="1"/>
      <sheetData sheetId="19937" refreshError="1"/>
      <sheetData sheetId="19938" refreshError="1"/>
      <sheetData sheetId="19939" refreshError="1"/>
      <sheetData sheetId="19940" refreshError="1"/>
      <sheetData sheetId="19941" refreshError="1"/>
      <sheetData sheetId="19942" refreshError="1"/>
      <sheetData sheetId="19943" refreshError="1"/>
      <sheetData sheetId="19944" refreshError="1"/>
      <sheetData sheetId="19945" refreshError="1"/>
      <sheetData sheetId="19946" refreshError="1"/>
      <sheetData sheetId="19947" refreshError="1"/>
      <sheetData sheetId="19948" refreshError="1"/>
      <sheetData sheetId="19949" refreshError="1"/>
      <sheetData sheetId="19950" refreshError="1"/>
      <sheetData sheetId="19951" refreshError="1"/>
      <sheetData sheetId="19952" refreshError="1"/>
      <sheetData sheetId="19953" refreshError="1"/>
      <sheetData sheetId="19954" refreshError="1"/>
      <sheetData sheetId="19955" refreshError="1"/>
      <sheetData sheetId="19956" refreshError="1"/>
      <sheetData sheetId="19957" refreshError="1"/>
      <sheetData sheetId="19958" refreshError="1"/>
      <sheetData sheetId="19959" refreshError="1"/>
      <sheetData sheetId="19960" refreshError="1"/>
      <sheetData sheetId="19961" refreshError="1"/>
      <sheetData sheetId="19962" refreshError="1"/>
      <sheetData sheetId="19963" refreshError="1"/>
      <sheetData sheetId="19964" refreshError="1"/>
      <sheetData sheetId="19965" refreshError="1"/>
      <sheetData sheetId="19966" refreshError="1"/>
      <sheetData sheetId="19967" refreshError="1"/>
      <sheetData sheetId="19968" refreshError="1"/>
      <sheetData sheetId="19969" refreshError="1"/>
      <sheetData sheetId="19970" refreshError="1"/>
      <sheetData sheetId="19971" refreshError="1"/>
      <sheetData sheetId="19972" refreshError="1"/>
      <sheetData sheetId="19973" refreshError="1"/>
      <sheetData sheetId="19974" refreshError="1"/>
      <sheetData sheetId="19975" refreshError="1"/>
      <sheetData sheetId="19976" refreshError="1"/>
      <sheetData sheetId="19977" refreshError="1"/>
      <sheetData sheetId="19978" refreshError="1"/>
      <sheetData sheetId="19979" refreshError="1"/>
      <sheetData sheetId="19980" refreshError="1"/>
      <sheetData sheetId="19981" refreshError="1"/>
      <sheetData sheetId="19982" refreshError="1"/>
      <sheetData sheetId="19983" refreshError="1"/>
      <sheetData sheetId="19984" refreshError="1"/>
      <sheetData sheetId="19985" refreshError="1"/>
      <sheetData sheetId="19986" refreshError="1"/>
      <sheetData sheetId="19987" refreshError="1"/>
      <sheetData sheetId="19988" refreshError="1"/>
      <sheetData sheetId="19989" refreshError="1"/>
      <sheetData sheetId="19990" refreshError="1"/>
      <sheetData sheetId="19991" refreshError="1"/>
      <sheetData sheetId="19992" refreshError="1"/>
      <sheetData sheetId="19993" refreshError="1"/>
      <sheetData sheetId="19994" refreshError="1"/>
      <sheetData sheetId="19995" refreshError="1"/>
      <sheetData sheetId="19996" refreshError="1"/>
      <sheetData sheetId="19997" refreshError="1"/>
      <sheetData sheetId="19998" refreshError="1"/>
      <sheetData sheetId="19999" refreshError="1"/>
      <sheetData sheetId="20000" refreshError="1"/>
      <sheetData sheetId="20001" refreshError="1"/>
      <sheetData sheetId="20002" refreshError="1"/>
      <sheetData sheetId="20003" refreshError="1"/>
      <sheetData sheetId="20004" refreshError="1"/>
      <sheetData sheetId="20005" refreshError="1"/>
      <sheetData sheetId="20006" refreshError="1"/>
      <sheetData sheetId="20007" refreshError="1"/>
      <sheetData sheetId="20008" refreshError="1"/>
      <sheetData sheetId="20009" refreshError="1"/>
      <sheetData sheetId="20010" refreshError="1"/>
      <sheetData sheetId="20011" refreshError="1"/>
      <sheetData sheetId="20012" refreshError="1"/>
      <sheetData sheetId="20013" refreshError="1"/>
      <sheetData sheetId="20014" refreshError="1"/>
      <sheetData sheetId="20015" refreshError="1"/>
      <sheetData sheetId="20016" refreshError="1"/>
      <sheetData sheetId="20017" refreshError="1"/>
      <sheetData sheetId="20018" refreshError="1"/>
      <sheetData sheetId="20019" refreshError="1"/>
      <sheetData sheetId="20020" refreshError="1"/>
      <sheetData sheetId="20021" refreshError="1"/>
      <sheetData sheetId="20022" refreshError="1"/>
      <sheetData sheetId="20023" refreshError="1"/>
      <sheetData sheetId="20024" refreshError="1"/>
      <sheetData sheetId="20025" refreshError="1"/>
      <sheetData sheetId="20026" refreshError="1"/>
      <sheetData sheetId="20027" refreshError="1"/>
      <sheetData sheetId="20028" refreshError="1"/>
      <sheetData sheetId="20029" refreshError="1"/>
      <sheetData sheetId="20030" refreshError="1"/>
      <sheetData sheetId="20031" refreshError="1"/>
      <sheetData sheetId="20032" refreshError="1"/>
      <sheetData sheetId="20033" refreshError="1"/>
      <sheetData sheetId="20034" refreshError="1"/>
      <sheetData sheetId="20035" refreshError="1"/>
      <sheetData sheetId="20036" refreshError="1"/>
      <sheetData sheetId="20037" refreshError="1"/>
      <sheetData sheetId="20038" refreshError="1"/>
      <sheetData sheetId="20039" refreshError="1"/>
      <sheetData sheetId="20040" refreshError="1"/>
      <sheetData sheetId="20041" refreshError="1"/>
      <sheetData sheetId="20042" refreshError="1"/>
      <sheetData sheetId="20043" refreshError="1"/>
      <sheetData sheetId="20044" refreshError="1"/>
      <sheetData sheetId="20045" refreshError="1"/>
      <sheetData sheetId="20046" refreshError="1"/>
      <sheetData sheetId="20047" refreshError="1"/>
      <sheetData sheetId="20048" refreshError="1"/>
      <sheetData sheetId="20049" refreshError="1"/>
      <sheetData sheetId="20050" refreshError="1"/>
      <sheetData sheetId="20051" refreshError="1"/>
      <sheetData sheetId="20052" refreshError="1"/>
      <sheetData sheetId="20053" refreshError="1"/>
      <sheetData sheetId="20054" refreshError="1"/>
      <sheetData sheetId="20055" refreshError="1"/>
      <sheetData sheetId="20056" refreshError="1"/>
      <sheetData sheetId="20057" refreshError="1"/>
      <sheetData sheetId="20058" refreshError="1"/>
      <sheetData sheetId="20059" refreshError="1"/>
      <sheetData sheetId="20060" refreshError="1"/>
      <sheetData sheetId="20061" refreshError="1"/>
      <sheetData sheetId="20062" refreshError="1"/>
      <sheetData sheetId="20063" refreshError="1"/>
      <sheetData sheetId="20064" refreshError="1"/>
      <sheetData sheetId="20065" refreshError="1"/>
      <sheetData sheetId="20066" refreshError="1"/>
      <sheetData sheetId="20067" refreshError="1"/>
      <sheetData sheetId="20068" refreshError="1"/>
      <sheetData sheetId="20069" refreshError="1"/>
      <sheetData sheetId="20070" refreshError="1"/>
      <sheetData sheetId="20071" refreshError="1"/>
      <sheetData sheetId="20072" refreshError="1"/>
      <sheetData sheetId="20073" refreshError="1"/>
      <sheetData sheetId="20074" refreshError="1"/>
      <sheetData sheetId="20075" refreshError="1"/>
      <sheetData sheetId="20076" refreshError="1"/>
      <sheetData sheetId="20077" refreshError="1"/>
      <sheetData sheetId="20078" refreshError="1"/>
      <sheetData sheetId="20079" refreshError="1"/>
      <sheetData sheetId="20080" refreshError="1"/>
      <sheetData sheetId="20081" refreshError="1"/>
      <sheetData sheetId="20082" refreshError="1"/>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efreshError="1"/>
      <sheetData sheetId="20155" refreshError="1"/>
      <sheetData sheetId="20156" refreshError="1"/>
      <sheetData sheetId="20157" refreshError="1"/>
      <sheetData sheetId="20158" refreshError="1"/>
      <sheetData sheetId="20159" refreshError="1"/>
      <sheetData sheetId="20160" refreshError="1"/>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refreshError="1"/>
      <sheetData sheetId="20199" refreshError="1"/>
      <sheetData sheetId="20200" refreshError="1"/>
      <sheetData sheetId="20201" refreshError="1"/>
      <sheetData sheetId="20202" refreshError="1"/>
      <sheetData sheetId="20203" refreshError="1"/>
      <sheetData sheetId="20204" refreshError="1"/>
      <sheetData sheetId="20205" refreshError="1"/>
      <sheetData sheetId="20206" refreshError="1"/>
      <sheetData sheetId="20207" refreshError="1"/>
      <sheetData sheetId="20208" refreshError="1"/>
      <sheetData sheetId="20209" refreshError="1"/>
      <sheetData sheetId="20210" refreshError="1"/>
      <sheetData sheetId="20211" refreshError="1"/>
      <sheetData sheetId="20212" refreshError="1"/>
      <sheetData sheetId="20213" refreshError="1"/>
      <sheetData sheetId="20214" refreshError="1"/>
      <sheetData sheetId="20215" refreshError="1"/>
      <sheetData sheetId="20216" refreshError="1"/>
      <sheetData sheetId="20217" refreshError="1"/>
      <sheetData sheetId="20218" refreshError="1"/>
      <sheetData sheetId="20219" refreshError="1"/>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 sheetId="20380" refreshError="1"/>
      <sheetData sheetId="20381" refreshError="1"/>
      <sheetData sheetId="20382" refreshError="1"/>
      <sheetData sheetId="20383" refreshError="1"/>
      <sheetData sheetId="20384" refreshError="1"/>
      <sheetData sheetId="20385" refreshError="1"/>
      <sheetData sheetId="20386" refreshError="1"/>
      <sheetData sheetId="20387" refreshError="1"/>
      <sheetData sheetId="20388" refreshError="1"/>
      <sheetData sheetId="20389" refreshError="1"/>
      <sheetData sheetId="20390" refreshError="1"/>
      <sheetData sheetId="20391" refreshError="1"/>
      <sheetData sheetId="20392" refreshError="1"/>
      <sheetData sheetId="20393" refreshError="1"/>
      <sheetData sheetId="20394" refreshError="1"/>
      <sheetData sheetId="20395" refreshError="1"/>
      <sheetData sheetId="20396" refreshError="1"/>
      <sheetData sheetId="20397" refreshError="1"/>
      <sheetData sheetId="20398" refreshError="1"/>
      <sheetData sheetId="20399" refreshError="1"/>
      <sheetData sheetId="20400" refreshError="1"/>
      <sheetData sheetId="20401" refreshError="1"/>
      <sheetData sheetId="20402" refreshError="1"/>
      <sheetData sheetId="20403" refreshError="1"/>
      <sheetData sheetId="20404" refreshError="1"/>
      <sheetData sheetId="20405" refreshError="1"/>
      <sheetData sheetId="20406" refreshError="1"/>
      <sheetData sheetId="20407" refreshError="1"/>
      <sheetData sheetId="20408" refreshError="1"/>
      <sheetData sheetId="20409" refreshError="1"/>
      <sheetData sheetId="20410" refreshError="1"/>
      <sheetData sheetId="20411" refreshError="1"/>
      <sheetData sheetId="20412" refreshError="1"/>
      <sheetData sheetId="20413" refreshError="1"/>
      <sheetData sheetId="20414" refreshError="1"/>
      <sheetData sheetId="20415" refreshError="1"/>
      <sheetData sheetId="20416" refreshError="1"/>
      <sheetData sheetId="20417" refreshError="1"/>
      <sheetData sheetId="20418" refreshError="1"/>
      <sheetData sheetId="20419" refreshError="1"/>
      <sheetData sheetId="20420" refreshError="1"/>
      <sheetData sheetId="20421" refreshError="1"/>
      <sheetData sheetId="20422" refreshError="1"/>
      <sheetData sheetId="20423" refreshError="1"/>
      <sheetData sheetId="20424" refreshError="1"/>
      <sheetData sheetId="20425" refreshError="1"/>
      <sheetData sheetId="20426" refreshError="1"/>
      <sheetData sheetId="20427" refreshError="1"/>
      <sheetData sheetId="20428" refreshError="1"/>
      <sheetData sheetId="20429" refreshError="1"/>
      <sheetData sheetId="20430" refreshError="1"/>
      <sheetData sheetId="20431" refreshError="1"/>
      <sheetData sheetId="20432" refreshError="1"/>
      <sheetData sheetId="20433" refreshError="1"/>
      <sheetData sheetId="20434" refreshError="1"/>
      <sheetData sheetId="20435" refreshError="1"/>
      <sheetData sheetId="20436" refreshError="1"/>
      <sheetData sheetId="20437" refreshError="1"/>
      <sheetData sheetId="20438" refreshError="1"/>
      <sheetData sheetId="20439" refreshError="1"/>
      <sheetData sheetId="20440" refreshError="1"/>
      <sheetData sheetId="20441" refreshError="1"/>
      <sheetData sheetId="20442" refreshError="1"/>
      <sheetData sheetId="20443" refreshError="1"/>
      <sheetData sheetId="20444" refreshError="1"/>
      <sheetData sheetId="20445" refreshError="1"/>
      <sheetData sheetId="20446" refreshError="1"/>
      <sheetData sheetId="20447" refreshError="1"/>
      <sheetData sheetId="20448" refreshError="1"/>
      <sheetData sheetId="20449" refreshError="1"/>
      <sheetData sheetId="20450" refreshError="1"/>
      <sheetData sheetId="20451" refreshError="1"/>
      <sheetData sheetId="20452" refreshError="1"/>
      <sheetData sheetId="20453" refreshError="1"/>
      <sheetData sheetId="20454" refreshError="1"/>
      <sheetData sheetId="20455" refreshError="1"/>
      <sheetData sheetId="20456" refreshError="1"/>
      <sheetData sheetId="20457" refreshError="1"/>
      <sheetData sheetId="20458" refreshError="1"/>
      <sheetData sheetId="20459" refreshError="1"/>
      <sheetData sheetId="20460" refreshError="1"/>
      <sheetData sheetId="20461" refreshError="1"/>
      <sheetData sheetId="20462" refreshError="1"/>
      <sheetData sheetId="20463" refreshError="1"/>
      <sheetData sheetId="20464" refreshError="1"/>
      <sheetData sheetId="20465" refreshError="1"/>
      <sheetData sheetId="20466" refreshError="1"/>
      <sheetData sheetId="20467" refreshError="1"/>
      <sheetData sheetId="20468" refreshError="1"/>
      <sheetData sheetId="20469" refreshError="1"/>
      <sheetData sheetId="20470" refreshError="1"/>
      <sheetData sheetId="20471" refreshError="1"/>
      <sheetData sheetId="20472" refreshError="1"/>
      <sheetData sheetId="20473" refreshError="1"/>
      <sheetData sheetId="20474" refreshError="1"/>
      <sheetData sheetId="20475" refreshError="1"/>
      <sheetData sheetId="20476" refreshError="1"/>
      <sheetData sheetId="20477" refreshError="1"/>
      <sheetData sheetId="20478" refreshError="1"/>
      <sheetData sheetId="20479" refreshError="1"/>
      <sheetData sheetId="20480" refreshError="1"/>
      <sheetData sheetId="20481" refreshError="1"/>
      <sheetData sheetId="20482" refreshError="1"/>
      <sheetData sheetId="20483" refreshError="1"/>
      <sheetData sheetId="20484" refreshError="1"/>
      <sheetData sheetId="20485" refreshError="1"/>
      <sheetData sheetId="20486" refreshError="1"/>
      <sheetData sheetId="20487" refreshError="1"/>
      <sheetData sheetId="20488" refreshError="1"/>
      <sheetData sheetId="20489" refreshError="1"/>
      <sheetData sheetId="20490" refreshError="1"/>
      <sheetData sheetId="20491" refreshError="1"/>
      <sheetData sheetId="20492" refreshError="1"/>
      <sheetData sheetId="20493" refreshError="1"/>
      <sheetData sheetId="20494" refreshError="1"/>
      <sheetData sheetId="20495" refreshError="1"/>
      <sheetData sheetId="20496" refreshError="1"/>
      <sheetData sheetId="20497" refreshError="1"/>
      <sheetData sheetId="20498" refreshError="1"/>
      <sheetData sheetId="20499" refreshError="1"/>
      <sheetData sheetId="20500" refreshError="1"/>
      <sheetData sheetId="20501" refreshError="1"/>
      <sheetData sheetId="20502" refreshError="1"/>
      <sheetData sheetId="20503" refreshError="1"/>
      <sheetData sheetId="20504" refreshError="1"/>
      <sheetData sheetId="20505" refreshError="1"/>
      <sheetData sheetId="20506" refreshError="1"/>
      <sheetData sheetId="20507" refreshError="1"/>
      <sheetData sheetId="20508" refreshError="1"/>
      <sheetData sheetId="20509" refreshError="1"/>
      <sheetData sheetId="20510" refreshError="1"/>
      <sheetData sheetId="20511" refreshError="1"/>
      <sheetData sheetId="20512" refreshError="1"/>
      <sheetData sheetId="20513" refreshError="1"/>
      <sheetData sheetId="20514" refreshError="1"/>
      <sheetData sheetId="20515" refreshError="1"/>
      <sheetData sheetId="20516" refreshError="1"/>
      <sheetData sheetId="20517" refreshError="1"/>
      <sheetData sheetId="20518" refreshError="1"/>
      <sheetData sheetId="20519" refreshError="1"/>
      <sheetData sheetId="20520" refreshError="1"/>
      <sheetData sheetId="20521" refreshError="1"/>
      <sheetData sheetId="20522" refreshError="1"/>
      <sheetData sheetId="20523" refreshError="1"/>
      <sheetData sheetId="20524" refreshError="1"/>
      <sheetData sheetId="20525" refreshError="1"/>
      <sheetData sheetId="20526" refreshError="1"/>
      <sheetData sheetId="20527" refreshError="1"/>
      <sheetData sheetId="20528" refreshError="1"/>
      <sheetData sheetId="20529" refreshError="1"/>
      <sheetData sheetId="20530" refreshError="1"/>
      <sheetData sheetId="20531" refreshError="1"/>
      <sheetData sheetId="20532" refreshError="1"/>
      <sheetData sheetId="20533" refreshError="1"/>
      <sheetData sheetId="20534" refreshError="1"/>
      <sheetData sheetId="20535" refreshError="1"/>
      <sheetData sheetId="20536" refreshError="1"/>
      <sheetData sheetId="20537" refreshError="1"/>
      <sheetData sheetId="20538" refreshError="1"/>
      <sheetData sheetId="20539" refreshError="1"/>
      <sheetData sheetId="20540" refreshError="1"/>
      <sheetData sheetId="20541" refreshError="1"/>
      <sheetData sheetId="20542" refreshError="1"/>
      <sheetData sheetId="20543" refreshError="1"/>
      <sheetData sheetId="20544" refreshError="1"/>
      <sheetData sheetId="20545" refreshError="1"/>
      <sheetData sheetId="20546" refreshError="1"/>
      <sheetData sheetId="20547" refreshError="1"/>
      <sheetData sheetId="20548" refreshError="1"/>
      <sheetData sheetId="20549" refreshError="1"/>
      <sheetData sheetId="20550" refreshError="1"/>
      <sheetData sheetId="20551" refreshError="1"/>
      <sheetData sheetId="20552" refreshError="1"/>
      <sheetData sheetId="20553" refreshError="1"/>
      <sheetData sheetId="20554" refreshError="1"/>
      <sheetData sheetId="20555" refreshError="1"/>
      <sheetData sheetId="20556" refreshError="1"/>
      <sheetData sheetId="20557" refreshError="1"/>
      <sheetData sheetId="20558" refreshError="1"/>
      <sheetData sheetId="20559" refreshError="1"/>
      <sheetData sheetId="20560" refreshError="1"/>
      <sheetData sheetId="20561" refreshError="1"/>
      <sheetData sheetId="20562" refreshError="1"/>
      <sheetData sheetId="20563" refreshError="1"/>
      <sheetData sheetId="20564" refreshError="1"/>
      <sheetData sheetId="20565" refreshError="1"/>
      <sheetData sheetId="20566" refreshError="1"/>
      <sheetData sheetId="20567" refreshError="1"/>
      <sheetData sheetId="20568" refreshError="1"/>
      <sheetData sheetId="20569" refreshError="1"/>
      <sheetData sheetId="20570" refreshError="1"/>
      <sheetData sheetId="20571" refreshError="1"/>
      <sheetData sheetId="20572" refreshError="1"/>
      <sheetData sheetId="20573" refreshError="1"/>
      <sheetData sheetId="20574" refreshError="1"/>
      <sheetData sheetId="20575" refreshError="1"/>
      <sheetData sheetId="20576" refreshError="1"/>
      <sheetData sheetId="20577" refreshError="1"/>
      <sheetData sheetId="20578" refreshError="1"/>
      <sheetData sheetId="20579" refreshError="1"/>
      <sheetData sheetId="20580" refreshError="1"/>
      <sheetData sheetId="20581" refreshError="1"/>
      <sheetData sheetId="20582" refreshError="1"/>
      <sheetData sheetId="20583" refreshError="1"/>
      <sheetData sheetId="20584" refreshError="1"/>
      <sheetData sheetId="20585" refreshError="1"/>
      <sheetData sheetId="20586" refreshError="1"/>
      <sheetData sheetId="20587" refreshError="1"/>
      <sheetData sheetId="20588" refreshError="1"/>
      <sheetData sheetId="20589" refreshError="1"/>
      <sheetData sheetId="20590" refreshError="1"/>
      <sheetData sheetId="20591" refreshError="1"/>
      <sheetData sheetId="20592" refreshError="1"/>
      <sheetData sheetId="20593" refreshError="1"/>
      <sheetData sheetId="20594" refreshError="1"/>
      <sheetData sheetId="20595" refreshError="1"/>
      <sheetData sheetId="20596" refreshError="1"/>
      <sheetData sheetId="20597" refreshError="1"/>
      <sheetData sheetId="20598" refreshError="1"/>
      <sheetData sheetId="20599" refreshError="1"/>
      <sheetData sheetId="20600" refreshError="1"/>
      <sheetData sheetId="20601" refreshError="1"/>
      <sheetData sheetId="20602" refreshError="1"/>
      <sheetData sheetId="20603" refreshError="1"/>
      <sheetData sheetId="20604" refreshError="1"/>
      <sheetData sheetId="20605" refreshError="1"/>
      <sheetData sheetId="20606" refreshError="1"/>
      <sheetData sheetId="20607" refreshError="1"/>
      <sheetData sheetId="20608" refreshError="1"/>
      <sheetData sheetId="20609" refreshError="1"/>
      <sheetData sheetId="20610" refreshError="1"/>
      <sheetData sheetId="20611" refreshError="1"/>
      <sheetData sheetId="20612" refreshError="1"/>
      <sheetData sheetId="20613" refreshError="1"/>
      <sheetData sheetId="20614" refreshError="1"/>
      <sheetData sheetId="20615" refreshError="1"/>
      <sheetData sheetId="20616" refreshError="1"/>
      <sheetData sheetId="20617" refreshError="1"/>
      <sheetData sheetId="20618" refreshError="1"/>
      <sheetData sheetId="20619" refreshError="1"/>
      <sheetData sheetId="20620" refreshError="1"/>
      <sheetData sheetId="20621" refreshError="1"/>
      <sheetData sheetId="20622" refreshError="1"/>
      <sheetData sheetId="20623" refreshError="1"/>
      <sheetData sheetId="20624" refreshError="1"/>
      <sheetData sheetId="20625" refreshError="1"/>
      <sheetData sheetId="20626" refreshError="1"/>
      <sheetData sheetId="20627" refreshError="1"/>
      <sheetData sheetId="20628" refreshError="1"/>
      <sheetData sheetId="20629" refreshError="1"/>
      <sheetData sheetId="20630" refreshError="1"/>
      <sheetData sheetId="20631" refreshError="1"/>
      <sheetData sheetId="20632" refreshError="1"/>
      <sheetData sheetId="20633" refreshError="1"/>
      <sheetData sheetId="20634" refreshError="1"/>
      <sheetData sheetId="20635" refreshError="1"/>
      <sheetData sheetId="20636" refreshError="1"/>
      <sheetData sheetId="20637" refreshError="1"/>
      <sheetData sheetId="20638" refreshError="1"/>
      <sheetData sheetId="20639" refreshError="1"/>
      <sheetData sheetId="20640" refreshError="1"/>
      <sheetData sheetId="20641" refreshError="1"/>
      <sheetData sheetId="20642" refreshError="1"/>
      <sheetData sheetId="20643" refreshError="1"/>
      <sheetData sheetId="20644" refreshError="1"/>
      <sheetData sheetId="20645" refreshError="1"/>
      <sheetData sheetId="20646" refreshError="1"/>
      <sheetData sheetId="20647" refreshError="1"/>
      <sheetData sheetId="20648" refreshError="1"/>
      <sheetData sheetId="20649" refreshError="1"/>
      <sheetData sheetId="20650" refreshError="1"/>
      <sheetData sheetId="20651" refreshError="1"/>
      <sheetData sheetId="20652" refreshError="1"/>
      <sheetData sheetId="20653" refreshError="1"/>
      <sheetData sheetId="20654" refreshError="1"/>
      <sheetData sheetId="20655" refreshError="1"/>
      <sheetData sheetId="20656" refreshError="1"/>
      <sheetData sheetId="20657" refreshError="1"/>
      <sheetData sheetId="20658" refreshError="1"/>
      <sheetData sheetId="20659" refreshError="1"/>
      <sheetData sheetId="20660" refreshError="1"/>
      <sheetData sheetId="20661" refreshError="1"/>
      <sheetData sheetId="20662" refreshError="1"/>
      <sheetData sheetId="20663" refreshError="1"/>
      <sheetData sheetId="20664" refreshError="1"/>
      <sheetData sheetId="20665" refreshError="1"/>
      <sheetData sheetId="20666" refreshError="1"/>
      <sheetData sheetId="20667" refreshError="1"/>
      <sheetData sheetId="20668" refreshError="1"/>
      <sheetData sheetId="20669" refreshError="1"/>
      <sheetData sheetId="20670" refreshError="1"/>
      <sheetData sheetId="20671" refreshError="1"/>
      <sheetData sheetId="20672" refreshError="1"/>
      <sheetData sheetId="20673" refreshError="1"/>
      <sheetData sheetId="20674" refreshError="1"/>
      <sheetData sheetId="20675" refreshError="1"/>
      <sheetData sheetId="20676" refreshError="1"/>
      <sheetData sheetId="20677" refreshError="1"/>
      <sheetData sheetId="20678" refreshError="1"/>
      <sheetData sheetId="20679" refreshError="1"/>
      <sheetData sheetId="20680" refreshError="1"/>
      <sheetData sheetId="20681" refreshError="1"/>
      <sheetData sheetId="20682" refreshError="1"/>
      <sheetData sheetId="20683" refreshError="1"/>
      <sheetData sheetId="20684" refreshError="1"/>
      <sheetData sheetId="20685" refreshError="1"/>
      <sheetData sheetId="20686" refreshError="1"/>
      <sheetData sheetId="20687" refreshError="1"/>
      <sheetData sheetId="20688" refreshError="1"/>
      <sheetData sheetId="20689" refreshError="1"/>
      <sheetData sheetId="20690" refreshError="1"/>
      <sheetData sheetId="20691" refreshError="1"/>
      <sheetData sheetId="20692" refreshError="1"/>
      <sheetData sheetId="20693" refreshError="1"/>
      <sheetData sheetId="20694" refreshError="1"/>
      <sheetData sheetId="20695" refreshError="1"/>
      <sheetData sheetId="20696" refreshError="1"/>
      <sheetData sheetId="20697" refreshError="1"/>
      <sheetData sheetId="20698" refreshError="1"/>
      <sheetData sheetId="20699" refreshError="1"/>
      <sheetData sheetId="20700" refreshError="1"/>
      <sheetData sheetId="20701" refreshError="1"/>
      <sheetData sheetId="20702" refreshError="1"/>
      <sheetData sheetId="20703" refreshError="1"/>
      <sheetData sheetId="20704" refreshError="1"/>
      <sheetData sheetId="20705" refreshError="1"/>
      <sheetData sheetId="20706" refreshError="1"/>
      <sheetData sheetId="20707" refreshError="1"/>
      <sheetData sheetId="20708" refreshError="1"/>
      <sheetData sheetId="20709" refreshError="1"/>
      <sheetData sheetId="20710" refreshError="1"/>
      <sheetData sheetId="20711" refreshError="1"/>
      <sheetData sheetId="20712" refreshError="1"/>
      <sheetData sheetId="20713" refreshError="1"/>
      <sheetData sheetId="20714" refreshError="1"/>
      <sheetData sheetId="20715" refreshError="1"/>
      <sheetData sheetId="20716" refreshError="1"/>
      <sheetData sheetId="20717" refreshError="1"/>
      <sheetData sheetId="20718" refreshError="1"/>
      <sheetData sheetId="20719" refreshError="1"/>
      <sheetData sheetId="20720" refreshError="1"/>
      <sheetData sheetId="20721" refreshError="1"/>
      <sheetData sheetId="20722" refreshError="1"/>
      <sheetData sheetId="20723" refreshError="1"/>
      <sheetData sheetId="20724" refreshError="1"/>
      <sheetData sheetId="20725" refreshError="1"/>
      <sheetData sheetId="20726" refreshError="1"/>
      <sheetData sheetId="20727" refreshError="1"/>
      <sheetData sheetId="20728" refreshError="1"/>
      <sheetData sheetId="20729" refreshError="1"/>
      <sheetData sheetId="20730" refreshError="1"/>
      <sheetData sheetId="20731" refreshError="1"/>
      <sheetData sheetId="20732" refreshError="1"/>
      <sheetData sheetId="20733" refreshError="1"/>
      <sheetData sheetId="20734" refreshError="1"/>
      <sheetData sheetId="20735" refreshError="1"/>
      <sheetData sheetId="20736" refreshError="1"/>
      <sheetData sheetId="20737" refreshError="1"/>
      <sheetData sheetId="20738" refreshError="1"/>
      <sheetData sheetId="20739" refreshError="1"/>
      <sheetData sheetId="20740" refreshError="1"/>
      <sheetData sheetId="20741" refreshError="1"/>
      <sheetData sheetId="20742" refreshError="1"/>
      <sheetData sheetId="20743" refreshError="1"/>
      <sheetData sheetId="20744" refreshError="1"/>
      <sheetData sheetId="20745" refreshError="1"/>
      <sheetData sheetId="20746" refreshError="1"/>
      <sheetData sheetId="20747" refreshError="1"/>
      <sheetData sheetId="20748" refreshError="1"/>
      <sheetData sheetId="20749" refreshError="1"/>
      <sheetData sheetId="20750" refreshError="1"/>
      <sheetData sheetId="20751" refreshError="1"/>
      <sheetData sheetId="20752" refreshError="1"/>
      <sheetData sheetId="20753" refreshError="1"/>
      <sheetData sheetId="20754" refreshError="1"/>
      <sheetData sheetId="20755" refreshError="1"/>
      <sheetData sheetId="20756" refreshError="1"/>
      <sheetData sheetId="20757" refreshError="1"/>
      <sheetData sheetId="20758" refreshError="1"/>
      <sheetData sheetId="20759" refreshError="1"/>
      <sheetData sheetId="20760" refreshError="1"/>
      <sheetData sheetId="20761" refreshError="1"/>
      <sheetData sheetId="20762" refreshError="1"/>
      <sheetData sheetId="20763" refreshError="1"/>
      <sheetData sheetId="20764" refreshError="1"/>
      <sheetData sheetId="20765" refreshError="1"/>
      <sheetData sheetId="20766" refreshError="1"/>
      <sheetData sheetId="20767" refreshError="1"/>
      <sheetData sheetId="20768" refreshError="1"/>
      <sheetData sheetId="20769" refreshError="1"/>
      <sheetData sheetId="20770" refreshError="1"/>
      <sheetData sheetId="20771" refreshError="1"/>
      <sheetData sheetId="20772" refreshError="1"/>
      <sheetData sheetId="20773" refreshError="1"/>
      <sheetData sheetId="20774" refreshError="1"/>
      <sheetData sheetId="20775" refreshError="1"/>
      <sheetData sheetId="20776" refreshError="1"/>
      <sheetData sheetId="20777" refreshError="1"/>
      <sheetData sheetId="20778" refreshError="1"/>
      <sheetData sheetId="20779" refreshError="1"/>
      <sheetData sheetId="20780" refreshError="1"/>
      <sheetData sheetId="20781" refreshError="1"/>
      <sheetData sheetId="20782" refreshError="1"/>
      <sheetData sheetId="20783" refreshError="1"/>
      <sheetData sheetId="20784" refreshError="1"/>
      <sheetData sheetId="20785" refreshError="1"/>
      <sheetData sheetId="20786" refreshError="1"/>
      <sheetData sheetId="20787" refreshError="1"/>
      <sheetData sheetId="20788" refreshError="1"/>
      <sheetData sheetId="20789" refreshError="1"/>
      <sheetData sheetId="20790" refreshError="1"/>
      <sheetData sheetId="20791" refreshError="1"/>
      <sheetData sheetId="20792" refreshError="1"/>
      <sheetData sheetId="20793" refreshError="1"/>
      <sheetData sheetId="20794" refreshError="1"/>
      <sheetData sheetId="20795" refreshError="1"/>
      <sheetData sheetId="20796" refreshError="1"/>
      <sheetData sheetId="20797" refreshError="1"/>
      <sheetData sheetId="20798" refreshError="1"/>
      <sheetData sheetId="20799" refreshError="1"/>
      <sheetData sheetId="20800" refreshError="1"/>
      <sheetData sheetId="20801" refreshError="1"/>
      <sheetData sheetId="20802" refreshError="1"/>
      <sheetData sheetId="20803" refreshError="1"/>
      <sheetData sheetId="20804" refreshError="1"/>
      <sheetData sheetId="20805" refreshError="1"/>
      <sheetData sheetId="20806" refreshError="1"/>
      <sheetData sheetId="20807" refreshError="1"/>
      <sheetData sheetId="20808" refreshError="1"/>
      <sheetData sheetId="20809" refreshError="1"/>
      <sheetData sheetId="20810" refreshError="1"/>
      <sheetData sheetId="20811" refreshError="1"/>
      <sheetData sheetId="20812" refreshError="1"/>
      <sheetData sheetId="20813" refreshError="1"/>
      <sheetData sheetId="20814" refreshError="1"/>
      <sheetData sheetId="20815" refreshError="1"/>
      <sheetData sheetId="20816" refreshError="1"/>
      <sheetData sheetId="20817" refreshError="1"/>
      <sheetData sheetId="20818" refreshError="1"/>
      <sheetData sheetId="20819" refreshError="1"/>
      <sheetData sheetId="20820" refreshError="1"/>
      <sheetData sheetId="20821" refreshError="1"/>
      <sheetData sheetId="20822" refreshError="1"/>
      <sheetData sheetId="20823" refreshError="1"/>
      <sheetData sheetId="20824" refreshError="1"/>
      <sheetData sheetId="20825" refreshError="1"/>
      <sheetData sheetId="20826" refreshError="1"/>
      <sheetData sheetId="20827" refreshError="1"/>
      <sheetData sheetId="20828" refreshError="1"/>
      <sheetData sheetId="20829" refreshError="1"/>
      <sheetData sheetId="20830" refreshError="1"/>
      <sheetData sheetId="20831" refreshError="1"/>
      <sheetData sheetId="20832" refreshError="1"/>
      <sheetData sheetId="20833" refreshError="1"/>
      <sheetData sheetId="20834" refreshError="1"/>
      <sheetData sheetId="20835" refreshError="1"/>
      <sheetData sheetId="20836" refreshError="1"/>
      <sheetData sheetId="20837" refreshError="1"/>
      <sheetData sheetId="20838" refreshError="1"/>
      <sheetData sheetId="20839" refreshError="1"/>
      <sheetData sheetId="20840" refreshError="1"/>
      <sheetData sheetId="20841" refreshError="1"/>
      <sheetData sheetId="20842" refreshError="1"/>
      <sheetData sheetId="20843" refreshError="1"/>
      <sheetData sheetId="20844" refreshError="1"/>
      <sheetData sheetId="20845" refreshError="1"/>
      <sheetData sheetId="20846" refreshError="1"/>
      <sheetData sheetId="20847" refreshError="1"/>
      <sheetData sheetId="20848" refreshError="1"/>
      <sheetData sheetId="20849" refreshError="1"/>
      <sheetData sheetId="20850" refreshError="1"/>
      <sheetData sheetId="20851" refreshError="1"/>
      <sheetData sheetId="20852" refreshError="1"/>
      <sheetData sheetId="20853" refreshError="1"/>
      <sheetData sheetId="20854" refreshError="1"/>
      <sheetData sheetId="20855" refreshError="1"/>
      <sheetData sheetId="20856" refreshError="1"/>
      <sheetData sheetId="20857" refreshError="1"/>
      <sheetData sheetId="20858" refreshError="1"/>
      <sheetData sheetId="20859" refreshError="1"/>
      <sheetData sheetId="20860" refreshError="1"/>
      <sheetData sheetId="20861" refreshError="1"/>
      <sheetData sheetId="20862" refreshError="1"/>
      <sheetData sheetId="20863" refreshError="1"/>
      <sheetData sheetId="20864" refreshError="1"/>
      <sheetData sheetId="20865" refreshError="1"/>
      <sheetData sheetId="20866" refreshError="1"/>
      <sheetData sheetId="20867" refreshError="1"/>
      <sheetData sheetId="20868" refreshError="1"/>
      <sheetData sheetId="20869" refreshError="1"/>
      <sheetData sheetId="20870" refreshError="1"/>
      <sheetData sheetId="20871" refreshError="1"/>
      <sheetData sheetId="20872" refreshError="1"/>
      <sheetData sheetId="20873" refreshError="1"/>
      <sheetData sheetId="20874" refreshError="1"/>
      <sheetData sheetId="20875" refreshError="1"/>
      <sheetData sheetId="20876" refreshError="1"/>
      <sheetData sheetId="20877" refreshError="1"/>
      <sheetData sheetId="20878" refreshError="1"/>
      <sheetData sheetId="20879" refreshError="1"/>
      <sheetData sheetId="20880" refreshError="1"/>
      <sheetData sheetId="20881" refreshError="1"/>
      <sheetData sheetId="20882" refreshError="1"/>
      <sheetData sheetId="20883" refreshError="1"/>
      <sheetData sheetId="20884" refreshError="1"/>
      <sheetData sheetId="20885" refreshError="1"/>
      <sheetData sheetId="20886" refreshError="1"/>
      <sheetData sheetId="20887" refreshError="1"/>
      <sheetData sheetId="20888" refreshError="1"/>
      <sheetData sheetId="20889" refreshError="1"/>
      <sheetData sheetId="20890" refreshError="1"/>
      <sheetData sheetId="20891" refreshError="1"/>
      <sheetData sheetId="20892" refreshError="1"/>
      <sheetData sheetId="20893" refreshError="1"/>
      <sheetData sheetId="20894" refreshError="1"/>
      <sheetData sheetId="20895" refreshError="1"/>
      <sheetData sheetId="20896" refreshError="1"/>
      <sheetData sheetId="20897" refreshError="1"/>
      <sheetData sheetId="20898" refreshError="1"/>
      <sheetData sheetId="20899" refreshError="1"/>
      <sheetData sheetId="20900" refreshError="1"/>
      <sheetData sheetId="20901" refreshError="1"/>
      <sheetData sheetId="20902" refreshError="1"/>
      <sheetData sheetId="20903" refreshError="1"/>
      <sheetData sheetId="20904" refreshError="1"/>
      <sheetData sheetId="20905" refreshError="1"/>
      <sheetData sheetId="20906" refreshError="1"/>
      <sheetData sheetId="20907" refreshError="1"/>
      <sheetData sheetId="20908" refreshError="1"/>
      <sheetData sheetId="20909" refreshError="1"/>
      <sheetData sheetId="20910" refreshError="1"/>
      <sheetData sheetId="20911" refreshError="1"/>
      <sheetData sheetId="20912" refreshError="1"/>
      <sheetData sheetId="20913" refreshError="1"/>
      <sheetData sheetId="20914" refreshError="1"/>
      <sheetData sheetId="20915" refreshError="1"/>
      <sheetData sheetId="20916" refreshError="1"/>
      <sheetData sheetId="20917" refreshError="1"/>
      <sheetData sheetId="20918" refreshError="1"/>
      <sheetData sheetId="20919" refreshError="1"/>
      <sheetData sheetId="20920" refreshError="1"/>
      <sheetData sheetId="20921" refreshError="1"/>
      <sheetData sheetId="20922" refreshError="1"/>
      <sheetData sheetId="20923" refreshError="1"/>
      <sheetData sheetId="20924" refreshError="1"/>
      <sheetData sheetId="20925" refreshError="1"/>
      <sheetData sheetId="20926" refreshError="1"/>
      <sheetData sheetId="20927" refreshError="1"/>
      <sheetData sheetId="20928" refreshError="1"/>
      <sheetData sheetId="20929" refreshError="1"/>
      <sheetData sheetId="20930" refreshError="1"/>
      <sheetData sheetId="20931" refreshError="1"/>
      <sheetData sheetId="20932" refreshError="1"/>
      <sheetData sheetId="20933" refreshError="1"/>
      <sheetData sheetId="20934" refreshError="1"/>
      <sheetData sheetId="20935" refreshError="1"/>
      <sheetData sheetId="20936" refreshError="1"/>
      <sheetData sheetId="20937" refreshError="1"/>
      <sheetData sheetId="20938" refreshError="1"/>
      <sheetData sheetId="20939" refreshError="1"/>
      <sheetData sheetId="20940" refreshError="1"/>
      <sheetData sheetId="20941" refreshError="1"/>
      <sheetData sheetId="20942" refreshError="1"/>
      <sheetData sheetId="20943" refreshError="1"/>
      <sheetData sheetId="20944" refreshError="1"/>
      <sheetData sheetId="20945" refreshError="1"/>
      <sheetData sheetId="20946" refreshError="1"/>
      <sheetData sheetId="20947" refreshError="1"/>
      <sheetData sheetId="20948" refreshError="1"/>
      <sheetData sheetId="20949" refreshError="1"/>
      <sheetData sheetId="20950" refreshError="1"/>
      <sheetData sheetId="20951" refreshError="1"/>
      <sheetData sheetId="20952" refreshError="1"/>
      <sheetData sheetId="20953" refreshError="1"/>
      <sheetData sheetId="20954" refreshError="1"/>
      <sheetData sheetId="20955" refreshError="1"/>
      <sheetData sheetId="20956" refreshError="1"/>
      <sheetData sheetId="20957" refreshError="1"/>
      <sheetData sheetId="20958" refreshError="1"/>
      <sheetData sheetId="20959" refreshError="1"/>
      <sheetData sheetId="20960" refreshError="1"/>
      <sheetData sheetId="20961" refreshError="1"/>
      <sheetData sheetId="20962" refreshError="1"/>
      <sheetData sheetId="20963" refreshError="1"/>
      <sheetData sheetId="20964" refreshError="1"/>
      <sheetData sheetId="20965" refreshError="1"/>
      <sheetData sheetId="20966" refreshError="1"/>
      <sheetData sheetId="20967" refreshError="1"/>
      <sheetData sheetId="20968" refreshError="1"/>
      <sheetData sheetId="20969" refreshError="1"/>
      <sheetData sheetId="20970" refreshError="1"/>
      <sheetData sheetId="20971" refreshError="1"/>
      <sheetData sheetId="20972" refreshError="1"/>
      <sheetData sheetId="20973" refreshError="1"/>
      <sheetData sheetId="20974" refreshError="1"/>
      <sheetData sheetId="20975" refreshError="1"/>
      <sheetData sheetId="20976" refreshError="1"/>
      <sheetData sheetId="20977" refreshError="1"/>
      <sheetData sheetId="20978" refreshError="1"/>
      <sheetData sheetId="20979" refreshError="1"/>
      <sheetData sheetId="20980" refreshError="1"/>
      <sheetData sheetId="20981" refreshError="1"/>
      <sheetData sheetId="20982" refreshError="1"/>
      <sheetData sheetId="20983" refreshError="1"/>
      <sheetData sheetId="20984" refreshError="1"/>
      <sheetData sheetId="20985" refreshError="1"/>
      <sheetData sheetId="20986" refreshError="1"/>
      <sheetData sheetId="20987" refreshError="1"/>
      <sheetData sheetId="20988" refreshError="1"/>
      <sheetData sheetId="20989" refreshError="1"/>
      <sheetData sheetId="20990" refreshError="1"/>
      <sheetData sheetId="20991" refreshError="1"/>
      <sheetData sheetId="20992" refreshError="1"/>
      <sheetData sheetId="20993" refreshError="1"/>
      <sheetData sheetId="20994" refreshError="1"/>
      <sheetData sheetId="20995" refreshError="1"/>
      <sheetData sheetId="20996" refreshError="1"/>
      <sheetData sheetId="20997" refreshError="1"/>
      <sheetData sheetId="20998" refreshError="1"/>
      <sheetData sheetId="20999" refreshError="1"/>
      <sheetData sheetId="21000" refreshError="1"/>
      <sheetData sheetId="21001" refreshError="1"/>
      <sheetData sheetId="21002" refreshError="1"/>
      <sheetData sheetId="21003" refreshError="1"/>
      <sheetData sheetId="21004" refreshError="1"/>
      <sheetData sheetId="21005" refreshError="1"/>
      <sheetData sheetId="21006" refreshError="1"/>
      <sheetData sheetId="21007" refreshError="1"/>
      <sheetData sheetId="21008" refreshError="1"/>
      <sheetData sheetId="21009" refreshError="1"/>
      <sheetData sheetId="21010" refreshError="1"/>
      <sheetData sheetId="21011" refreshError="1"/>
      <sheetData sheetId="21012" refreshError="1"/>
      <sheetData sheetId="21013" refreshError="1"/>
      <sheetData sheetId="21014" refreshError="1"/>
      <sheetData sheetId="21015" refreshError="1"/>
      <sheetData sheetId="21016" refreshError="1"/>
      <sheetData sheetId="21017" refreshError="1"/>
      <sheetData sheetId="21018" refreshError="1"/>
      <sheetData sheetId="21019" refreshError="1"/>
      <sheetData sheetId="21020" refreshError="1"/>
      <sheetData sheetId="21021" refreshError="1"/>
      <sheetData sheetId="21022" refreshError="1"/>
      <sheetData sheetId="21023" refreshError="1"/>
      <sheetData sheetId="21024" refreshError="1"/>
      <sheetData sheetId="21025" refreshError="1"/>
      <sheetData sheetId="21026" refreshError="1"/>
      <sheetData sheetId="21027" refreshError="1"/>
      <sheetData sheetId="21028" refreshError="1"/>
      <sheetData sheetId="21029" refreshError="1"/>
      <sheetData sheetId="21030" refreshError="1"/>
      <sheetData sheetId="21031" refreshError="1"/>
      <sheetData sheetId="21032" refreshError="1"/>
      <sheetData sheetId="21033" refreshError="1"/>
      <sheetData sheetId="21034" refreshError="1"/>
      <sheetData sheetId="21035" refreshError="1"/>
      <sheetData sheetId="21036" refreshError="1"/>
      <sheetData sheetId="21037" refreshError="1"/>
      <sheetData sheetId="21038" refreshError="1"/>
      <sheetData sheetId="21039" refreshError="1"/>
      <sheetData sheetId="21040" refreshError="1"/>
      <sheetData sheetId="21041" refreshError="1"/>
      <sheetData sheetId="21042" refreshError="1"/>
      <sheetData sheetId="21043" refreshError="1"/>
      <sheetData sheetId="21044" refreshError="1"/>
      <sheetData sheetId="21045" refreshError="1"/>
      <sheetData sheetId="21046" refreshError="1"/>
      <sheetData sheetId="21047" refreshError="1"/>
      <sheetData sheetId="21048" refreshError="1"/>
      <sheetData sheetId="21049" refreshError="1"/>
      <sheetData sheetId="21050" refreshError="1"/>
      <sheetData sheetId="21051" refreshError="1"/>
      <sheetData sheetId="21052" refreshError="1"/>
      <sheetData sheetId="21053" refreshError="1"/>
      <sheetData sheetId="21054" refreshError="1"/>
      <sheetData sheetId="21055" refreshError="1"/>
      <sheetData sheetId="21056" refreshError="1"/>
      <sheetData sheetId="21057" refreshError="1"/>
      <sheetData sheetId="21058" refreshError="1"/>
      <sheetData sheetId="21059" refreshError="1"/>
      <sheetData sheetId="21060" refreshError="1"/>
      <sheetData sheetId="21061" refreshError="1"/>
      <sheetData sheetId="21062" refreshError="1"/>
      <sheetData sheetId="21063" refreshError="1"/>
      <sheetData sheetId="21064" refreshError="1"/>
      <sheetData sheetId="21065" refreshError="1"/>
      <sheetData sheetId="21066" refreshError="1"/>
      <sheetData sheetId="21067" refreshError="1"/>
      <sheetData sheetId="21068" refreshError="1"/>
      <sheetData sheetId="21069" refreshError="1"/>
      <sheetData sheetId="21070" refreshError="1"/>
      <sheetData sheetId="21071" refreshError="1"/>
      <sheetData sheetId="21072" refreshError="1"/>
      <sheetData sheetId="21073" refreshError="1"/>
      <sheetData sheetId="21074" refreshError="1"/>
      <sheetData sheetId="21075" refreshError="1"/>
      <sheetData sheetId="21076" refreshError="1"/>
      <sheetData sheetId="21077" refreshError="1"/>
      <sheetData sheetId="21078" refreshError="1"/>
      <sheetData sheetId="21079" refreshError="1"/>
      <sheetData sheetId="21080" refreshError="1"/>
      <sheetData sheetId="21081" refreshError="1"/>
      <sheetData sheetId="21082" refreshError="1"/>
      <sheetData sheetId="21083" refreshError="1"/>
      <sheetData sheetId="21084" refreshError="1"/>
      <sheetData sheetId="21085" refreshError="1"/>
      <sheetData sheetId="21086" refreshError="1"/>
      <sheetData sheetId="21087" refreshError="1"/>
      <sheetData sheetId="21088" refreshError="1"/>
      <sheetData sheetId="21089" refreshError="1"/>
      <sheetData sheetId="21090" refreshError="1"/>
      <sheetData sheetId="21091" refreshError="1"/>
      <sheetData sheetId="21092" refreshError="1"/>
      <sheetData sheetId="21093" refreshError="1"/>
      <sheetData sheetId="21094" refreshError="1"/>
      <sheetData sheetId="21095" refreshError="1"/>
      <sheetData sheetId="21096" refreshError="1"/>
      <sheetData sheetId="21097" refreshError="1"/>
      <sheetData sheetId="21098" refreshError="1"/>
      <sheetData sheetId="21099" refreshError="1"/>
      <sheetData sheetId="21100" refreshError="1"/>
      <sheetData sheetId="21101" refreshError="1"/>
      <sheetData sheetId="21102" refreshError="1"/>
      <sheetData sheetId="21103" refreshError="1"/>
      <sheetData sheetId="21104" refreshError="1"/>
      <sheetData sheetId="21105" refreshError="1"/>
      <sheetData sheetId="21106" refreshError="1"/>
      <sheetData sheetId="21107" refreshError="1"/>
      <sheetData sheetId="21108" refreshError="1"/>
      <sheetData sheetId="21109" refreshError="1"/>
      <sheetData sheetId="21110" refreshError="1"/>
      <sheetData sheetId="21111" refreshError="1"/>
      <sheetData sheetId="21112" refreshError="1"/>
      <sheetData sheetId="21113" refreshError="1"/>
      <sheetData sheetId="21114" refreshError="1"/>
      <sheetData sheetId="21115" refreshError="1"/>
      <sheetData sheetId="21116" refreshError="1"/>
      <sheetData sheetId="21117" refreshError="1"/>
      <sheetData sheetId="21118" refreshError="1"/>
      <sheetData sheetId="21119" refreshError="1"/>
      <sheetData sheetId="21120" refreshError="1"/>
      <sheetData sheetId="21121" refreshError="1"/>
      <sheetData sheetId="21122" refreshError="1"/>
      <sheetData sheetId="21123" refreshError="1"/>
      <sheetData sheetId="21124" refreshError="1"/>
      <sheetData sheetId="21125" refreshError="1"/>
      <sheetData sheetId="21126" refreshError="1"/>
      <sheetData sheetId="21127" refreshError="1"/>
      <sheetData sheetId="21128" refreshError="1"/>
      <sheetData sheetId="21129" refreshError="1"/>
      <sheetData sheetId="21130" refreshError="1"/>
      <sheetData sheetId="21131" refreshError="1"/>
      <sheetData sheetId="21132" refreshError="1"/>
      <sheetData sheetId="21133" refreshError="1"/>
      <sheetData sheetId="21134" refreshError="1"/>
      <sheetData sheetId="21135" refreshError="1"/>
      <sheetData sheetId="21136" refreshError="1"/>
      <sheetData sheetId="21137" refreshError="1"/>
      <sheetData sheetId="21138" refreshError="1"/>
      <sheetData sheetId="21139" refreshError="1"/>
      <sheetData sheetId="21140" refreshError="1"/>
      <sheetData sheetId="21141" refreshError="1"/>
      <sheetData sheetId="21142" refreshError="1"/>
      <sheetData sheetId="21143" refreshError="1"/>
      <sheetData sheetId="21144" refreshError="1"/>
      <sheetData sheetId="21145" refreshError="1"/>
      <sheetData sheetId="21146" refreshError="1"/>
      <sheetData sheetId="21147" refreshError="1"/>
      <sheetData sheetId="21148" refreshError="1"/>
      <sheetData sheetId="21149" refreshError="1"/>
      <sheetData sheetId="21150" refreshError="1"/>
      <sheetData sheetId="21151" refreshError="1"/>
      <sheetData sheetId="21152" refreshError="1"/>
      <sheetData sheetId="21153" refreshError="1"/>
      <sheetData sheetId="21154" refreshError="1"/>
      <sheetData sheetId="21155" refreshError="1"/>
      <sheetData sheetId="21156" refreshError="1"/>
      <sheetData sheetId="21157" refreshError="1"/>
      <sheetData sheetId="21158" refreshError="1"/>
      <sheetData sheetId="21159" refreshError="1"/>
      <sheetData sheetId="21160" refreshError="1"/>
      <sheetData sheetId="21161" refreshError="1"/>
      <sheetData sheetId="21162" refreshError="1"/>
      <sheetData sheetId="21163" refreshError="1"/>
      <sheetData sheetId="21164" refreshError="1"/>
      <sheetData sheetId="21165" refreshError="1"/>
      <sheetData sheetId="21166" refreshError="1"/>
      <sheetData sheetId="21167" refreshError="1"/>
      <sheetData sheetId="21168" refreshError="1"/>
      <sheetData sheetId="21169" refreshError="1"/>
      <sheetData sheetId="21170" refreshError="1"/>
      <sheetData sheetId="21171" refreshError="1"/>
      <sheetData sheetId="21172" refreshError="1"/>
      <sheetData sheetId="21173" refreshError="1"/>
      <sheetData sheetId="21174" refreshError="1"/>
      <sheetData sheetId="21175" refreshError="1"/>
      <sheetData sheetId="21176" refreshError="1"/>
      <sheetData sheetId="21177" refreshError="1"/>
      <sheetData sheetId="21178" refreshError="1"/>
      <sheetData sheetId="21179" refreshError="1"/>
      <sheetData sheetId="21180" refreshError="1"/>
      <sheetData sheetId="21181" refreshError="1"/>
      <sheetData sheetId="21182" refreshError="1"/>
      <sheetData sheetId="21183" refreshError="1"/>
      <sheetData sheetId="21184" refreshError="1"/>
      <sheetData sheetId="21185" refreshError="1"/>
      <sheetData sheetId="21186" refreshError="1"/>
      <sheetData sheetId="21187" refreshError="1"/>
      <sheetData sheetId="21188" refreshError="1"/>
      <sheetData sheetId="21189" refreshError="1"/>
      <sheetData sheetId="21190" refreshError="1"/>
      <sheetData sheetId="21191" refreshError="1"/>
      <sheetData sheetId="21192" refreshError="1"/>
      <sheetData sheetId="21193" refreshError="1"/>
      <sheetData sheetId="21194" refreshError="1"/>
      <sheetData sheetId="21195" refreshError="1"/>
      <sheetData sheetId="21196" refreshError="1"/>
      <sheetData sheetId="21197" refreshError="1"/>
      <sheetData sheetId="21198" refreshError="1"/>
      <sheetData sheetId="21199" refreshError="1"/>
      <sheetData sheetId="21200" refreshError="1"/>
      <sheetData sheetId="21201" refreshError="1"/>
      <sheetData sheetId="21202" refreshError="1"/>
      <sheetData sheetId="21203" refreshError="1"/>
      <sheetData sheetId="21204" refreshError="1"/>
      <sheetData sheetId="21205" refreshError="1"/>
      <sheetData sheetId="21206" refreshError="1"/>
      <sheetData sheetId="21207" refreshError="1"/>
      <sheetData sheetId="21208" refreshError="1"/>
      <sheetData sheetId="21209" refreshError="1"/>
      <sheetData sheetId="21210" refreshError="1"/>
      <sheetData sheetId="21211" refreshError="1"/>
      <sheetData sheetId="21212" refreshError="1"/>
      <sheetData sheetId="21213" refreshError="1"/>
      <sheetData sheetId="21214" refreshError="1"/>
      <sheetData sheetId="21215" refreshError="1"/>
      <sheetData sheetId="21216" refreshError="1"/>
      <sheetData sheetId="21217" refreshError="1"/>
      <sheetData sheetId="21218" refreshError="1"/>
      <sheetData sheetId="21219" refreshError="1"/>
      <sheetData sheetId="21220" refreshError="1"/>
      <sheetData sheetId="21221" refreshError="1"/>
      <sheetData sheetId="21222" refreshError="1"/>
      <sheetData sheetId="21223" refreshError="1"/>
      <sheetData sheetId="21224" refreshError="1"/>
      <sheetData sheetId="21225" refreshError="1"/>
      <sheetData sheetId="21226" refreshError="1"/>
      <sheetData sheetId="21227" refreshError="1"/>
      <sheetData sheetId="21228" refreshError="1"/>
      <sheetData sheetId="21229" refreshError="1"/>
      <sheetData sheetId="21230" refreshError="1"/>
      <sheetData sheetId="21231" refreshError="1"/>
      <sheetData sheetId="21232" refreshError="1"/>
      <sheetData sheetId="21233" refreshError="1"/>
      <sheetData sheetId="21234" refreshError="1"/>
      <sheetData sheetId="21235" refreshError="1"/>
      <sheetData sheetId="21236" refreshError="1"/>
      <sheetData sheetId="21237" refreshError="1"/>
      <sheetData sheetId="21238" refreshError="1"/>
      <sheetData sheetId="21239" refreshError="1"/>
      <sheetData sheetId="21240" refreshError="1"/>
      <sheetData sheetId="21241" refreshError="1"/>
      <sheetData sheetId="21242" refreshError="1"/>
      <sheetData sheetId="21243" refreshError="1"/>
      <sheetData sheetId="21244" refreshError="1"/>
      <sheetData sheetId="21245" refreshError="1"/>
      <sheetData sheetId="21246" refreshError="1"/>
      <sheetData sheetId="21247" refreshError="1"/>
      <sheetData sheetId="21248" refreshError="1"/>
      <sheetData sheetId="21249" refreshError="1"/>
      <sheetData sheetId="21250" refreshError="1"/>
      <sheetData sheetId="21251" refreshError="1"/>
      <sheetData sheetId="21252" refreshError="1"/>
      <sheetData sheetId="21253" refreshError="1"/>
      <sheetData sheetId="21254" refreshError="1"/>
      <sheetData sheetId="21255" refreshError="1"/>
      <sheetData sheetId="21256" refreshError="1"/>
      <sheetData sheetId="21257" refreshError="1"/>
      <sheetData sheetId="21258" refreshError="1"/>
      <sheetData sheetId="21259" refreshError="1"/>
      <sheetData sheetId="21260" refreshError="1"/>
      <sheetData sheetId="21261" refreshError="1"/>
      <sheetData sheetId="21262" refreshError="1"/>
      <sheetData sheetId="21263" refreshError="1"/>
      <sheetData sheetId="21264" refreshError="1"/>
      <sheetData sheetId="21265" refreshError="1"/>
      <sheetData sheetId="21266" refreshError="1"/>
      <sheetData sheetId="21267" refreshError="1"/>
      <sheetData sheetId="21268" refreshError="1"/>
      <sheetData sheetId="21269" refreshError="1"/>
      <sheetData sheetId="21270" refreshError="1"/>
      <sheetData sheetId="21271" refreshError="1"/>
      <sheetData sheetId="21272" refreshError="1"/>
      <sheetData sheetId="21273" refreshError="1"/>
      <sheetData sheetId="21274" refreshError="1"/>
      <sheetData sheetId="21275" refreshError="1"/>
      <sheetData sheetId="21276" refreshError="1"/>
      <sheetData sheetId="21277" refreshError="1"/>
      <sheetData sheetId="21278" refreshError="1"/>
      <sheetData sheetId="21279" refreshError="1"/>
      <sheetData sheetId="21280" refreshError="1"/>
      <sheetData sheetId="21281" refreshError="1"/>
      <sheetData sheetId="21282" refreshError="1"/>
      <sheetData sheetId="21283" refreshError="1"/>
      <sheetData sheetId="21284" refreshError="1"/>
      <sheetData sheetId="21285" refreshError="1"/>
      <sheetData sheetId="21286" refreshError="1"/>
      <sheetData sheetId="21287" refreshError="1"/>
      <sheetData sheetId="21288" refreshError="1"/>
      <sheetData sheetId="21289" refreshError="1"/>
      <sheetData sheetId="21290" refreshError="1"/>
      <sheetData sheetId="21291" refreshError="1"/>
      <sheetData sheetId="21292" refreshError="1"/>
      <sheetData sheetId="21293" refreshError="1"/>
      <sheetData sheetId="21294" refreshError="1"/>
      <sheetData sheetId="21295" refreshError="1"/>
      <sheetData sheetId="21296" refreshError="1"/>
      <sheetData sheetId="21297" refreshError="1"/>
      <sheetData sheetId="21298" refreshError="1"/>
      <sheetData sheetId="21299" refreshError="1"/>
      <sheetData sheetId="21300" refreshError="1"/>
      <sheetData sheetId="21301" refreshError="1"/>
      <sheetData sheetId="21302" refreshError="1"/>
      <sheetData sheetId="21303" refreshError="1"/>
      <sheetData sheetId="21304" refreshError="1"/>
      <sheetData sheetId="21305" refreshError="1"/>
      <sheetData sheetId="21306" refreshError="1"/>
      <sheetData sheetId="21307" refreshError="1"/>
      <sheetData sheetId="21308" refreshError="1"/>
      <sheetData sheetId="21309" refreshError="1"/>
      <sheetData sheetId="21310" refreshError="1"/>
      <sheetData sheetId="21311" refreshError="1"/>
      <sheetData sheetId="21312" refreshError="1"/>
      <sheetData sheetId="21313" refreshError="1"/>
      <sheetData sheetId="21314" refreshError="1"/>
      <sheetData sheetId="21315" refreshError="1"/>
      <sheetData sheetId="21316" refreshError="1"/>
      <sheetData sheetId="21317" refreshError="1"/>
      <sheetData sheetId="21318" refreshError="1"/>
      <sheetData sheetId="21319" refreshError="1"/>
      <sheetData sheetId="21320" refreshError="1"/>
      <sheetData sheetId="21321" refreshError="1"/>
      <sheetData sheetId="21322" refreshError="1"/>
      <sheetData sheetId="21323" refreshError="1"/>
      <sheetData sheetId="21324" refreshError="1"/>
      <sheetData sheetId="21325" refreshError="1"/>
      <sheetData sheetId="21326" refreshError="1"/>
      <sheetData sheetId="21327" refreshError="1"/>
      <sheetData sheetId="21328" refreshError="1"/>
      <sheetData sheetId="21329" refreshError="1"/>
      <sheetData sheetId="21330" refreshError="1"/>
      <sheetData sheetId="21331" refreshError="1"/>
      <sheetData sheetId="21332" refreshError="1"/>
      <sheetData sheetId="21333" refreshError="1"/>
      <sheetData sheetId="21334" refreshError="1"/>
      <sheetData sheetId="21335" refreshError="1"/>
      <sheetData sheetId="21336" refreshError="1"/>
      <sheetData sheetId="21337" refreshError="1"/>
      <sheetData sheetId="21338" refreshError="1"/>
      <sheetData sheetId="21339" refreshError="1"/>
      <sheetData sheetId="21340" refreshError="1"/>
      <sheetData sheetId="21341" refreshError="1"/>
      <sheetData sheetId="21342" refreshError="1"/>
      <sheetData sheetId="21343" refreshError="1"/>
      <sheetData sheetId="21344" refreshError="1"/>
      <sheetData sheetId="21345" refreshError="1"/>
      <sheetData sheetId="21346" refreshError="1"/>
      <sheetData sheetId="21347" refreshError="1"/>
      <sheetData sheetId="21348" refreshError="1"/>
      <sheetData sheetId="21349" refreshError="1"/>
      <sheetData sheetId="21350" refreshError="1"/>
      <sheetData sheetId="21351" refreshError="1"/>
      <sheetData sheetId="21352" refreshError="1"/>
      <sheetData sheetId="21353" refreshError="1"/>
      <sheetData sheetId="21354" refreshError="1"/>
      <sheetData sheetId="21355" refreshError="1"/>
      <sheetData sheetId="21356" refreshError="1"/>
      <sheetData sheetId="21357" refreshError="1"/>
      <sheetData sheetId="21358" refreshError="1"/>
      <sheetData sheetId="21359" refreshError="1"/>
      <sheetData sheetId="21360" refreshError="1"/>
      <sheetData sheetId="21361" refreshError="1"/>
      <sheetData sheetId="21362" refreshError="1"/>
      <sheetData sheetId="21363" refreshError="1"/>
      <sheetData sheetId="21364" refreshError="1"/>
      <sheetData sheetId="21365" refreshError="1"/>
      <sheetData sheetId="21366" refreshError="1"/>
      <sheetData sheetId="21367" refreshError="1"/>
      <sheetData sheetId="21368" refreshError="1"/>
      <sheetData sheetId="21369" refreshError="1"/>
      <sheetData sheetId="21370" refreshError="1"/>
      <sheetData sheetId="21371" refreshError="1"/>
      <sheetData sheetId="21372" refreshError="1"/>
      <sheetData sheetId="21373" refreshError="1"/>
      <sheetData sheetId="21374" refreshError="1"/>
      <sheetData sheetId="21375" refreshError="1"/>
      <sheetData sheetId="21376" refreshError="1"/>
      <sheetData sheetId="21377" refreshError="1"/>
      <sheetData sheetId="21378" refreshError="1"/>
      <sheetData sheetId="21379" refreshError="1"/>
      <sheetData sheetId="21380" refreshError="1"/>
      <sheetData sheetId="21381" refreshError="1"/>
      <sheetData sheetId="21382" refreshError="1"/>
      <sheetData sheetId="21383" refreshError="1"/>
      <sheetData sheetId="21384" refreshError="1"/>
      <sheetData sheetId="21385" refreshError="1"/>
      <sheetData sheetId="21386" refreshError="1"/>
      <sheetData sheetId="21387" refreshError="1"/>
      <sheetData sheetId="21388" refreshError="1"/>
      <sheetData sheetId="21389" refreshError="1"/>
      <sheetData sheetId="21390" refreshError="1"/>
      <sheetData sheetId="21391" refreshError="1"/>
      <sheetData sheetId="21392" refreshError="1"/>
      <sheetData sheetId="21393" refreshError="1"/>
      <sheetData sheetId="21394" refreshError="1"/>
      <sheetData sheetId="21395" refreshError="1"/>
      <sheetData sheetId="21396" refreshError="1"/>
      <sheetData sheetId="21397" refreshError="1"/>
      <sheetData sheetId="21398" refreshError="1"/>
      <sheetData sheetId="21399" refreshError="1"/>
      <sheetData sheetId="21400" refreshError="1"/>
      <sheetData sheetId="21401" refreshError="1"/>
      <sheetData sheetId="21402" refreshError="1"/>
      <sheetData sheetId="21403" refreshError="1"/>
      <sheetData sheetId="21404" refreshError="1"/>
      <sheetData sheetId="21405" refreshError="1"/>
      <sheetData sheetId="21406" refreshError="1"/>
      <sheetData sheetId="21407" refreshError="1"/>
      <sheetData sheetId="21408" refreshError="1"/>
      <sheetData sheetId="21409" refreshError="1"/>
      <sheetData sheetId="21410" refreshError="1"/>
      <sheetData sheetId="21411" refreshError="1"/>
      <sheetData sheetId="21412" refreshError="1"/>
      <sheetData sheetId="21413" refreshError="1"/>
      <sheetData sheetId="21414" refreshError="1"/>
      <sheetData sheetId="21415" refreshError="1"/>
      <sheetData sheetId="21416" refreshError="1"/>
      <sheetData sheetId="21417" refreshError="1"/>
      <sheetData sheetId="21418" refreshError="1"/>
      <sheetData sheetId="21419" refreshError="1"/>
      <sheetData sheetId="21420" refreshError="1"/>
      <sheetData sheetId="21421" refreshError="1"/>
      <sheetData sheetId="21422" refreshError="1"/>
      <sheetData sheetId="21423" refreshError="1"/>
      <sheetData sheetId="21424" refreshError="1"/>
      <sheetData sheetId="21425" refreshError="1"/>
      <sheetData sheetId="21426" refreshError="1"/>
      <sheetData sheetId="21427" refreshError="1"/>
      <sheetData sheetId="21428" refreshError="1"/>
      <sheetData sheetId="21429" refreshError="1"/>
      <sheetData sheetId="21430" refreshError="1"/>
      <sheetData sheetId="21431" refreshError="1"/>
      <sheetData sheetId="21432" refreshError="1"/>
      <sheetData sheetId="21433" refreshError="1"/>
      <sheetData sheetId="21434" refreshError="1"/>
      <sheetData sheetId="21435" refreshError="1"/>
      <sheetData sheetId="21436" refreshError="1"/>
      <sheetData sheetId="21437" refreshError="1"/>
      <sheetData sheetId="21438" refreshError="1"/>
      <sheetData sheetId="21439" refreshError="1"/>
      <sheetData sheetId="21440" refreshError="1"/>
      <sheetData sheetId="21441" refreshError="1"/>
      <sheetData sheetId="21442" refreshError="1"/>
      <sheetData sheetId="21443" refreshError="1"/>
      <sheetData sheetId="21444" refreshError="1"/>
      <sheetData sheetId="21445" refreshError="1"/>
      <sheetData sheetId="21446" refreshError="1"/>
      <sheetData sheetId="21447" refreshError="1"/>
      <sheetData sheetId="21448" refreshError="1"/>
      <sheetData sheetId="21449" refreshError="1"/>
      <sheetData sheetId="21450" refreshError="1"/>
      <sheetData sheetId="21451" refreshError="1"/>
      <sheetData sheetId="21452" refreshError="1"/>
      <sheetData sheetId="21453" refreshError="1"/>
      <sheetData sheetId="21454" refreshError="1"/>
      <sheetData sheetId="21455" refreshError="1"/>
      <sheetData sheetId="21456" refreshError="1"/>
      <sheetData sheetId="21457" refreshError="1"/>
      <sheetData sheetId="21458" refreshError="1"/>
      <sheetData sheetId="21459" refreshError="1"/>
      <sheetData sheetId="21460" refreshError="1"/>
      <sheetData sheetId="21461" refreshError="1"/>
      <sheetData sheetId="21462" refreshError="1"/>
      <sheetData sheetId="21463" refreshError="1"/>
      <sheetData sheetId="21464" refreshError="1"/>
      <sheetData sheetId="21465" refreshError="1"/>
      <sheetData sheetId="21466" refreshError="1"/>
      <sheetData sheetId="21467" refreshError="1"/>
      <sheetData sheetId="21468" refreshError="1"/>
      <sheetData sheetId="21469" refreshError="1"/>
      <sheetData sheetId="21470" refreshError="1"/>
      <sheetData sheetId="21471" refreshError="1"/>
      <sheetData sheetId="21472" refreshError="1"/>
      <sheetData sheetId="21473" refreshError="1"/>
      <sheetData sheetId="21474" refreshError="1"/>
      <sheetData sheetId="21475" refreshError="1"/>
      <sheetData sheetId="21476" refreshError="1"/>
      <sheetData sheetId="21477" refreshError="1"/>
      <sheetData sheetId="21478" refreshError="1"/>
      <sheetData sheetId="21479" refreshError="1"/>
      <sheetData sheetId="21480" refreshError="1"/>
      <sheetData sheetId="21481" refreshError="1"/>
      <sheetData sheetId="21482" refreshError="1"/>
      <sheetData sheetId="21483" refreshError="1"/>
      <sheetData sheetId="21484" refreshError="1"/>
      <sheetData sheetId="21485" refreshError="1"/>
      <sheetData sheetId="21486" refreshError="1"/>
      <sheetData sheetId="21487" refreshError="1"/>
      <sheetData sheetId="21488" refreshError="1"/>
      <sheetData sheetId="21489" refreshError="1"/>
      <sheetData sheetId="21490" refreshError="1"/>
      <sheetData sheetId="21491" refreshError="1"/>
      <sheetData sheetId="21492" refreshError="1"/>
      <sheetData sheetId="21493" refreshError="1"/>
      <sheetData sheetId="21494" refreshError="1"/>
      <sheetData sheetId="21495" refreshError="1"/>
      <sheetData sheetId="21496" refreshError="1"/>
      <sheetData sheetId="21497" refreshError="1"/>
      <sheetData sheetId="21498" refreshError="1"/>
      <sheetData sheetId="21499" refreshError="1"/>
      <sheetData sheetId="21500" refreshError="1"/>
      <sheetData sheetId="21501" refreshError="1"/>
      <sheetData sheetId="21502" refreshError="1"/>
      <sheetData sheetId="21503" refreshError="1"/>
      <sheetData sheetId="21504" refreshError="1"/>
      <sheetData sheetId="21505" refreshError="1"/>
      <sheetData sheetId="21506" refreshError="1"/>
      <sheetData sheetId="21507" refreshError="1"/>
      <sheetData sheetId="21508" refreshError="1"/>
      <sheetData sheetId="21509" refreshError="1"/>
      <sheetData sheetId="21510" refreshError="1"/>
      <sheetData sheetId="21511" refreshError="1"/>
      <sheetData sheetId="21512" refreshError="1"/>
      <sheetData sheetId="21513" refreshError="1"/>
      <sheetData sheetId="21514" refreshError="1"/>
      <sheetData sheetId="21515" refreshError="1"/>
      <sheetData sheetId="21516" refreshError="1"/>
      <sheetData sheetId="21517" refreshError="1"/>
      <sheetData sheetId="21518" refreshError="1"/>
      <sheetData sheetId="21519" refreshError="1"/>
      <sheetData sheetId="21520" refreshError="1"/>
      <sheetData sheetId="21521" refreshError="1"/>
      <sheetData sheetId="21522" refreshError="1"/>
      <sheetData sheetId="21523" refreshError="1"/>
      <sheetData sheetId="21524" refreshError="1"/>
      <sheetData sheetId="21525" refreshError="1"/>
      <sheetData sheetId="21526" refreshError="1"/>
      <sheetData sheetId="21527" refreshError="1"/>
      <sheetData sheetId="21528" refreshError="1"/>
      <sheetData sheetId="21529" refreshError="1"/>
      <sheetData sheetId="21530" refreshError="1"/>
      <sheetData sheetId="21531" refreshError="1"/>
      <sheetData sheetId="21532" refreshError="1"/>
      <sheetData sheetId="21533" refreshError="1"/>
      <sheetData sheetId="21534" refreshError="1"/>
      <sheetData sheetId="21535" refreshError="1"/>
      <sheetData sheetId="21536" refreshError="1"/>
      <sheetData sheetId="21537" refreshError="1"/>
      <sheetData sheetId="21538" refreshError="1"/>
      <sheetData sheetId="21539" refreshError="1"/>
      <sheetData sheetId="21540" refreshError="1"/>
      <sheetData sheetId="21541" refreshError="1"/>
      <sheetData sheetId="21542" refreshError="1"/>
      <sheetData sheetId="21543" refreshError="1"/>
      <sheetData sheetId="21544" refreshError="1"/>
      <sheetData sheetId="21545" refreshError="1"/>
      <sheetData sheetId="21546" refreshError="1"/>
      <sheetData sheetId="21547" refreshError="1"/>
      <sheetData sheetId="21548" refreshError="1"/>
      <sheetData sheetId="21549" refreshError="1"/>
      <sheetData sheetId="21550" refreshError="1"/>
      <sheetData sheetId="21551" refreshError="1"/>
      <sheetData sheetId="21552" refreshError="1"/>
      <sheetData sheetId="21553" refreshError="1"/>
      <sheetData sheetId="21554" refreshError="1"/>
      <sheetData sheetId="21555" refreshError="1"/>
      <sheetData sheetId="21556" refreshError="1"/>
      <sheetData sheetId="21557" refreshError="1"/>
      <sheetData sheetId="21558" refreshError="1"/>
      <sheetData sheetId="21559" refreshError="1"/>
      <sheetData sheetId="21560" refreshError="1"/>
      <sheetData sheetId="21561" refreshError="1"/>
      <sheetData sheetId="21562" refreshError="1"/>
      <sheetData sheetId="21563" refreshError="1"/>
      <sheetData sheetId="21564" refreshError="1"/>
      <sheetData sheetId="21565" refreshError="1"/>
      <sheetData sheetId="21566" refreshError="1"/>
      <sheetData sheetId="21567" refreshError="1"/>
      <sheetData sheetId="21568" refreshError="1"/>
      <sheetData sheetId="21569" refreshError="1"/>
      <sheetData sheetId="21570" refreshError="1"/>
      <sheetData sheetId="21571" refreshError="1"/>
      <sheetData sheetId="21572" refreshError="1"/>
      <sheetData sheetId="21573" refreshError="1"/>
      <sheetData sheetId="21574" refreshError="1"/>
      <sheetData sheetId="21575" refreshError="1"/>
      <sheetData sheetId="21576" refreshError="1"/>
      <sheetData sheetId="21577" refreshError="1"/>
      <sheetData sheetId="21578" refreshError="1"/>
      <sheetData sheetId="21579" refreshError="1"/>
      <sheetData sheetId="21580" refreshError="1"/>
      <sheetData sheetId="21581" refreshError="1"/>
      <sheetData sheetId="21582" refreshError="1"/>
      <sheetData sheetId="21583" refreshError="1"/>
      <sheetData sheetId="21584" refreshError="1"/>
      <sheetData sheetId="21585" refreshError="1"/>
      <sheetData sheetId="21586" refreshError="1"/>
      <sheetData sheetId="21587" refreshError="1"/>
      <sheetData sheetId="21588" refreshError="1"/>
      <sheetData sheetId="21589" refreshError="1"/>
      <sheetData sheetId="21590" refreshError="1"/>
      <sheetData sheetId="21591" refreshError="1"/>
      <sheetData sheetId="21592" refreshError="1"/>
      <sheetData sheetId="21593" refreshError="1"/>
      <sheetData sheetId="21594" refreshError="1"/>
      <sheetData sheetId="21595" refreshError="1"/>
      <sheetData sheetId="21596" refreshError="1"/>
      <sheetData sheetId="21597" refreshError="1"/>
      <sheetData sheetId="21598" refreshError="1"/>
      <sheetData sheetId="21599" refreshError="1"/>
      <sheetData sheetId="21600" refreshError="1"/>
      <sheetData sheetId="21601" refreshError="1"/>
      <sheetData sheetId="21602" refreshError="1"/>
      <sheetData sheetId="21603" refreshError="1"/>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refreshError="1"/>
      <sheetData sheetId="21630" refreshError="1"/>
      <sheetData sheetId="21631" refreshError="1"/>
      <sheetData sheetId="21632" refreshError="1"/>
      <sheetData sheetId="21633" refreshError="1"/>
      <sheetData sheetId="21634" refreshError="1"/>
      <sheetData sheetId="21635" refreshError="1"/>
      <sheetData sheetId="21636" refreshError="1"/>
      <sheetData sheetId="21637" refreshError="1"/>
      <sheetData sheetId="21638" refreshError="1"/>
      <sheetData sheetId="21639" refreshError="1"/>
      <sheetData sheetId="21640" refreshError="1"/>
      <sheetData sheetId="21641" refreshError="1"/>
      <sheetData sheetId="21642" refreshError="1"/>
      <sheetData sheetId="21643" refreshError="1"/>
      <sheetData sheetId="21644" refreshError="1"/>
      <sheetData sheetId="21645" refreshError="1"/>
      <sheetData sheetId="21646" refreshError="1"/>
      <sheetData sheetId="21647" refreshError="1"/>
      <sheetData sheetId="21648" refreshError="1"/>
      <sheetData sheetId="21649" refreshError="1"/>
      <sheetData sheetId="21650" refreshError="1"/>
      <sheetData sheetId="21651" refreshError="1"/>
      <sheetData sheetId="21652" refreshError="1"/>
      <sheetData sheetId="21653" refreshError="1"/>
      <sheetData sheetId="21654" refreshError="1"/>
      <sheetData sheetId="21655" refreshError="1"/>
      <sheetData sheetId="21656" refreshError="1"/>
      <sheetData sheetId="21657" refreshError="1"/>
      <sheetData sheetId="21658" refreshError="1"/>
      <sheetData sheetId="21659" refreshError="1"/>
      <sheetData sheetId="21660" refreshError="1"/>
      <sheetData sheetId="21661" refreshError="1"/>
      <sheetData sheetId="21662" refreshError="1"/>
      <sheetData sheetId="21663" refreshError="1"/>
      <sheetData sheetId="21664" refreshError="1"/>
      <sheetData sheetId="21665" refreshError="1"/>
      <sheetData sheetId="21666" refreshError="1"/>
      <sheetData sheetId="21667" refreshError="1"/>
      <sheetData sheetId="21668" refreshError="1"/>
      <sheetData sheetId="21669" refreshError="1"/>
      <sheetData sheetId="21670" refreshError="1"/>
      <sheetData sheetId="21671" refreshError="1"/>
      <sheetData sheetId="21672" refreshError="1"/>
      <sheetData sheetId="21673" refreshError="1"/>
      <sheetData sheetId="21674" refreshError="1"/>
      <sheetData sheetId="21675" refreshError="1"/>
      <sheetData sheetId="21676" refreshError="1"/>
      <sheetData sheetId="21677" refreshError="1"/>
      <sheetData sheetId="21678" refreshError="1"/>
      <sheetData sheetId="21679" refreshError="1"/>
      <sheetData sheetId="21680" refreshError="1"/>
      <sheetData sheetId="21681" refreshError="1"/>
      <sheetData sheetId="21682" refreshError="1"/>
      <sheetData sheetId="21683" refreshError="1"/>
      <sheetData sheetId="21684" refreshError="1"/>
      <sheetData sheetId="21685" refreshError="1"/>
      <sheetData sheetId="21686" refreshError="1"/>
      <sheetData sheetId="21687" refreshError="1"/>
      <sheetData sheetId="21688" refreshError="1"/>
      <sheetData sheetId="21689" refreshError="1"/>
      <sheetData sheetId="21690" refreshError="1"/>
      <sheetData sheetId="21691" refreshError="1"/>
      <sheetData sheetId="21692" refreshError="1"/>
      <sheetData sheetId="21693" refreshError="1"/>
      <sheetData sheetId="21694" refreshError="1"/>
      <sheetData sheetId="21695" refreshError="1"/>
      <sheetData sheetId="21696" refreshError="1"/>
      <sheetData sheetId="21697" refreshError="1"/>
      <sheetData sheetId="21698" refreshError="1"/>
      <sheetData sheetId="21699" refreshError="1"/>
      <sheetData sheetId="21700" refreshError="1"/>
      <sheetData sheetId="21701" refreshError="1"/>
      <sheetData sheetId="21702" refreshError="1"/>
      <sheetData sheetId="21703" refreshError="1"/>
      <sheetData sheetId="21704" refreshError="1"/>
      <sheetData sheetId="21705" refreshError="1"/>
      <sheetData sheetId="21706" refreshError="1"/>
      <sheetData sheetId="21707" refreshError="1"/>
      <sheetData sheetId="21708" refreshError="1"/>
      <sheetData sheetId="21709" refreshError="1"/>
      <sheetData sheetId="21710" refreshError="1"/>
      <sheetData sheetId="21711" refreshError="1"/>
      <sheetData sheetId="21712" refreshError="1"/>
      <sheetData sheetId="21713" refreshError="1"/>
      <sheetData sheetId="21714" refreshError="1"/>
      <sheetData sheetId="21715" refreshError="1"/>
      <sheetData sheetId="21716" refreshError="1"/>
      <sheetData sheetId="21717" refreshError="1"/>
      <sheetData sheetId="21718" refreshError="1"/>
      <sheetData sheetId="21719" refreshError="1"/>
      <sheetData sheetId="21720" refreshError="1"/>
      <sheetData sheetId="21721" refreshError="1"/>
      <sheetData sheetId="21722" refreshError="1"/>
      <sheetData sheetId="21723" refreshError="1"/>
      <sheetData sheetId="21724" refreshError="1"/>
      <sheetData sheetId="21725" refreshError="1"/>
      <sheetData sheetId="21726" refreshError="1"/>
      <sheetData sheetId="21727" refreshError="1"/>
      <sheetData sheetId="21728" refreshError="1"/>
      <sheetData sheetId="21729" refreshError="1"/>
      <sheetData sheetId="21730" refreshError="1"/>
      <sheetData sheetId="21731" refreshError="1"/>
      <sheetData sheetId="21732" refreshError="1"/>
      <sheetData sheetId="21733" refreshError="1"/>
      <sheetData sheetId="21734" refreshError="1"/>
      <sheetData sheetId="21735" refreshError="1"/>
      <sheetData sheetId="21736" refreshError="1"/>
      <sheetData sheetId="21737" refreshError="1"/>
      <sheetData sheetId="21738" refreshError="1"/>
      <sheetData sheetId="21739" refreshError="1"/>
      <sheetData sheetId="21740" refreshError="1"/>
      <sheetData sheetId="21741" refreshError="1"/>
      <sheetData sheetId="21742" refreshError="1"/>
      <sheetData sheetId="21743" refreshError="1"/>
      <sheetData sheetId="21744" refreshError="1"/>
      <sheetData sheetId="21745" refreshError="1"/>
      <sheetData sheetId="21746" refreshError="1"/>
      <sheetData sheetId="21747" refreshError="1"/>
      <sheetData sheetId="21748" refreshError="1"/>
      <sheetData sheetId="21749" refreshError="1"/>
      <sheetData sheetId="21750" refreshError="1"/>
      <sheetData sheetId="21751" refreshError="1"/>
      <sheetData sheetId="21752" refreshError="1"/>
      <sheetData sheetId="21753" refreshError="1"/>
      <sheetData sheetId="21754" refreshError="1"/>
      <sheetData sheetId="21755" refreshError="1"/>
      <sheetData sheetId="21756" refreshError="1"/>
      <sheetData sheetId="21757" refreshError="1"/>
      <sheetData sheetId="21758" refreshError="1"/>
      <sheetData sheetId="21759" refreshError="1"/>
      <sheetData sheetId="21760" refreshError="1"/>
      <sheetData sheetId="21761" refreshError="1"/>
      <sheetData sheetId="21762" refreshError="1"/>
      <sheetData sheetId="21763" refreshError="1"/>
      <sheetData sheetId="21764" refreshError="1"/>
      <sheetData sheetId="21765" refreshError="1"/>
      <sheetData sheetId="21766" refreshError="1"/>
      <sheetData sheetId="21767" refreshError="1"/>
      <sheetData sheetId="21768" refreshError="1"/>
      <sheetData sheetId="21769" refreshError="1"/>
      <sheetData sheetId="21770" refreshError="1"/>
      <sheetData sheetId="21771" refreshError="1"/>
      <sheetData sheetId="21772" refreshError="1"/>
      <sheetData sheetId="21773" refreshError="1"/>
      <sheetData sheetId="21774" refreshError="1"/>
      <sheetData sheetId="21775" refreshError="1"/>
      <sheetData sheetId="21776" refreshError="1"/>
      <sheetData sheetId="21777" refreshError="1"/>
      <sheetData sheetId="21778" refreshError="1"/>
      <sheetData sheetId="21779" refreshError="1"/>
      <sheetData sheetId="21780" refreshError="1"/>
      <sheetData sheetId="21781" refreshError="1"/>
      <sheetData sheetId="21782" refreshError="1"/>
      <sheetData sheetId="21783" refreshError="1"/>
      <sheetData sheetId="21784" refreshError="1"/>
      <sheetData sheetId="21785" refreshError="1"/>
      <sheetData sheetId="21786" refreshError="1"/>
      <sheetData sheetId="21787" refreshError="1"/>
      <sheetData sheetId="21788" refreshError="1"/>
      <sheetData sheetId="21789" refreshError="1"/>
      <sheetData sheetId="21790" refreshError="1"/>
      <sheetData sheetId="21791" refreshError="1"/>
      <sheetData sheetId="21792" refreshError="1"/>
      <sheetData sheetId="21793" refreshError="1"/>
      <sheetData sheetId="21794" refreshError="1"/>
      <sheetData sheetId="21795" refreshError="1"/>
      <sheetData sheetId="21796" refreshError="1"/>
      <sheetData sheetId="21797" refreshError="1"/>
      <sheetData sheetId="21798" refreshError="1"/>
      <sheetData sheetId="21799" refreshError="1"/>
      <sheetData sheetId="21800" refreshError="1"/>
      <sheetData sheetId="21801" refreshError="1"/>
      <sheetData sheetId="21802" refreshError="1"/>
      <sheetData sheetId="21803" refreshError="1"/>
      <sheetData sheetId="21804" refreshError="1"/>
      <sheetData sheetId="21805" refreshError="1"/>
      <sheetData sheetId="21806" refreshError="1"/>
      <sheetData sheetId="21807" refreshError="1"/>
      <sheetData sheetId="21808" refreshError="1"/>
      <sheetData sheetId="21809" refreshError="1"/>
      <sheetData sheetId="21810" refreshError="1"/>
      <sheetData sheetId="21811" refreshError="1"/>
      <sheetData sheetId="21812" refreshError="1"/>
      <sheetData sheetId="21813" refreshError="1"/>
      <sheetData sheetId="21814" refreshError="1"/>
      <sheetData sheetId="21815" refreshError="1"/>
      <sheetData sheetId="21816" refreshError="1"/>
      <sheetData sheetId="21817" refreshError="1"/>
      <sheetData sheetId="21818" refreshError="1"/>
      <sheetData sheetId="21819" refreshError="1"/>
      <sheetData sheetId="21820" refreshError="1"/>
      <sheetData sheetId="21821" refreshError="1"/>
      <sheetData sheetId="21822" refreshError="1"/>
      <sheetData sheetId="21823" refreshError="1"/>
      <sheetData sheetId="21824" refreshError="1"/>
      <sheetData sheetId="21825" refreshError="1"/>
      <sheetData sheetId="21826" refreshError="1"/>
      <sheetData sheetId="21827" refreshError="1"/>
      <sheetData sheetId="21828" refreshError="1"/>
      <sheetData sheetId="21829" refreshError="1"/>
      <sheetData sheetId="21830" refreshError="1"/>
      <sheetData sheetId="21831" refreshError="1"/>
      <sheetData sheetId="21832" refreshError="1"/>
      <sheetData sheetId="21833" refreshError="1"/>
      <sheetData sheetId="21834" refreshError="1"/>
      <sheetData sheetId="21835" refreshError="1"/>
      <sheetData sheetId="21836" refreshError="1"/>
      <sheetData sheetId="21837" refreshError="1"/>
      <sheetData sheetId="21838" refreshError="1"/>
      <sheetData sheetId="21839" refreshError="1"/>
      <sheetData sheetId="21840" refreshError="1"/>
      <sheetData sheetId="21841" refreshError="1"/>
      <sheetData sheetId="21842" refreshError="1"/>
      <sheetData sheetId="21843" refreshError="1"/>
      <sheetData sheetId="21844" refreshError="1"/>
      <sheetData sheetId="21845" refreshError="1"/>
      <sheetData sheetId="21846" refreshError="1"/>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refreshError="1"/>
      <sheetData sheetId="21878" refreshError="1"/>
      <sheetData sheetId="21879" refreshError="1"/>
      <sheetData sheetId="21880" refreshError="1"/>
      <sheetData sheetId="21881" refreshError="1"/>
      <sheetData sheetId="21882" refreshError="1"/>
      <sheetData sheetId="21883" refreshError="1"/>
      <sheetData sheetId="21884" refreshError="1"/>
      <sheetData sheetId="21885" refreshError="1"/>
      <sheetData sheetId="21886" refreshError="1"/>
      <sheetData sheetId="21887" refreshError="1"/>
      <sheetData sheetId="21888" refreshError="1"/>
      <sheetData sheetId="21889" refreshError="1"/>
      <sheetData sheetId="21890" refreshError="1"/>
      <sheetData sheetId="21891" refreshError="1"/>
      <sheetData sheetId="21892" refreshError="1"/>
      <sheetData sheetId="21893" refreshError="1"/>
      <sheetData sheetId="21894" refreshError="1"/>
      <sheetData sheetId="21895"/>
      <sheetData sheetId="21896"/>
      <sheetData sheetId="21897"/>
      <sheetData sheetId="21898"/>
      <sheetData sheetId="21899"/>
      <sheetData sheetId="21900"/>
      <sheetData sheetId="21901"/>
      <sheetData sheetId="21902"/>
      <sheetData sheetId="21903"/>
      <sheetData sheetId="21904"/>
      <sheetData sheetId="21905" refreshError="1"/>
      <sheetData sheetId="21906" refreshError="1"/>
      <sheetData sheetId="21907" refreshError="1"/>
      <sheetData sheetId="21908" refreshError="1"/>
      <sheetData sheetId="21909" refreshError="1"/>
      <sheetData sheetId="21910" refreshError="1"/>
      <sheetData sheetId="21911" refreshError="1"/>
      <sheetData sheetId="21912" refreshError="1"/>
      <sheetData sheetId="21913" refreshError="1"/>
      <sheetData sheetId="21914" refreshError="1"/>
      <sheetData sheetId="21915" refreshError="1"/>
      <sheetData sheetId="21916" refreshError="1"/>
      <sheetData sheetId="21917" refreshError="1"/>
      <sheetData sheetId="21918"/>
      <sheetData sheetId="21919"/>
      <sheetData sheetId="21920"/>
      <sheetData sheetId="21921"/>
      <sheetData sheetId="21922"/>
      <sheetData sheetId="21923" refreshError="1"/>
      <sheetData sheetId="21924" refreshError="1"/>
      <sheetData sheetId="21925" refreshError="1"/>
      <sheetData sheetId="21926" refreshError="1"/>
      <sheetData sheetId="21927"/>
      <sheetData sheetId="21928"/>
      <sheetData sheetId="21929"/>
      <sheetData sheetId="21930" refreshError="1"/>
      <sheetData sheetId="21931" refreshError="1"/>
      <sheetData sheetId="21932"/>
      <sheetData sheetId="21933" refreshError="1"/>
      <sheetData sheetId="21934" refreshError="1"/>
      <sheetData sheetId="21935" refreshError="1"/>
      <sheetData sheetId="21936" refreshError="1"/>
      <sheetData sheetId="21937" refreshError="1"/>
      <sheetData sheetId="21938" refreshError="1"/>
      <sheetData sheetId="21939" refreshError="1"/>
      <sheetData sheetId="21940" refreshError="1"/>
      <sheetData sheetId="21941" refreshError="1"/>
      <sheetData sheetId="21942" refreshError="1"/>
      <sheetData sheetId="21943" refreshError="1"/>
      <sheetData sheetId="21944" refreshError="1"/>
      <sheetData sheetId="21945" refreshError="1"/>
      <sheetData sheetId="21946" refreshError="1"/>
      <sheetData sheetId="21947" refreshError="1"/>
      <sheetData sheetId="21948" refreshError="1"/>
      <sheetData sheetId="21949"/>
      <sheetData sheetId="21950"/>
      <sheetData sheetId="21951"/>
      <sheetData sheetId="21952"/>
      <sheetData sheetId="21953"/>
      <sheetData sheetId="21954"/>
      <sheetData sheetId="21955"/>
      <sheetData sheetId="21956">
        <row r="6">
          <cell r="B6">
            <v>199601</v>
          </cell>
        </row>
      </sheetData>
      <sheetData sheetId="21957"/>
      <sheetData sheetId="21958"/>
      <sheetData sheetId="21959"/>
      <sheetData sheetId="21960"/>
      <sheetData sheetId="21961" refreshError="1"/>
      <sheetData sheetId="21962" refreshError="1"/>
      <sheetData sheetId="21963" refreshError="1"/>
      <sheetData sheetId="21964" refreshError="1"/>
      <sheetData sheetId="21965" refreshError="1"/>
      <sheetData sheetId="21966" refreshError="1"/>
      <sheetData sheetId="21967" refreshError="1"/>
      <sheetData sheetId="21968" refreshError="1"/>
      <sheetData sheetId="21969" refreshError="1"/>
      <sheetData sheetId="21970" refreshError="1"/>
      <sheetData sheetId="21971" refreshError="1"/>
      <sheetData sheetId="21972" refreshError="1"/>
      <sheetData sheetId="21973" refreshError="1"/>
      <sheetData sheetId="21974" refreshError="1"/>
      <sheetData sheetId="21975" refreshError="1"/>
      <sheetData sheetId="21976"/>
      <sheetData sheetId="21977"/>
      <sheetData sheetId="21978" refreshError="1"/>
      <sheetData sheetId="21979" refreshError="1"/>
      <sheetData sheetId="21980" refreshError="1"/>
      <sheetData sheetId="21981" refreshError="1"/>
      <sheetData sheetId="21982" refreshError="1"/>
      <sheetData sheetId="21983" refreshError="1"/>
      <sheetData sheetId="21984" refreshError="1"/>
      <sheetData sheetId="21985" refreshError="1"/>
      <sheetData sheetId="21986" refreshError="1"/>
      <sheetData sheetId="21987" refreshError="1"/>
      <sheetData sheetId="21988" refreshError="1"/>
      <sheetData sheetId="21989" refreshError="1"/>
      <sheetData sheetId="21990" refreshError="1"/>
      <sheetData sheetId="21991" refreshError="1"/>
      <sheetData sheetId="21992" refreshError="1"/>
      <sheetData sheetId="21993" refreshError="1"/>
      <sheetData sheetId="21994" refreshError="1"/>
      <sheetData sheetId="21995" refreshError="1"/>
      <sheetData sheetId="21996" refreshError="1"/>
      <sheetData sheetId="21997" refreshError="1"/>
      <sheetData sheetId="21998" refreshError="1"/>
      <sheetData sheetId="21999" refreshError="1"/>
      <sheetData sheetId="22000" refreshError="1"/>
      <sheetData sheetId="22001" refreshError="1"/>
      <sheetData sheetId="22002"/>
      <sheetData sheetId="22003"/>
      <sheetData sheetId="22004"/>
      <sheetData sheetId="22005" refreshError="1"/>
      <sheetData sheetId="22006"/>
      <sheetData sheetId="22007"/>
      <sheetData sheetId="22008"/>
      <sheetData sheetId="22009"/>
      <sheetData sheetId="22010" refreshError="1"/>
      <sheetData sheetId="22011"/>
      <sheetData sheetId="22012"/>
      <sheetData sheetId="22013"/>
      <sheetData sheetId="22014"/>
      <sheetData sheetId="22015"/>
      <sheetData sheetId="22016"/>
      <sheetData sheetId="22017"/>
      <sheetData sheetId="22018" refreshError="1"/>
      <sheetData sheetId="22019" refreshError="1"/>
      <sheetData sheetId="22020" refreshError="1"/>
      <sheetData sheetId="22021" refreshError="1"/>
      <sheetData sheetId="22022"/>
      <sheetData sheetId="22023"/>
      <sheetData sheetId="22024" refreshError="1"/>
      <sheetData sheetId="22025" refreshError="1"/>
      <sheetData sheetId="22026" refreshError="1"/>
      <sheetData sheetId="22027" refreshError="1"/>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refreshError="1"/>
      <sheetData sheetId="22073" refreshError="1"/>
      <sheetData sheetId="22074" refreshError="1"/>
      <sheetData sheetId="22075" refreshError="1"/>
      <sheetData sheetId="22076" refreshError="1"/>
      <sheetData sheetId="22077" refreshError="1"/>
      <sheetData sheetId="22078" refreshError="1"/>
      <sheetData sheetId="22079" refreshError="1"/>
      <sheetData sheetId="22080" refreshError="1"/>
      <sheetData sheetId="22081" refreshError="1"/>
      <sheetData sheetId="22082" refreshError="1"/>
      <sheetData sheetId="22083" refreshError="1"/>
      <sheetData sheetId="22084" refreshError="1"/>
      <sheetData sheetId="22085" refreshError="1"/>
      <sheetData sheetId="22086" refreshError="1"/>
      <sheetData sheetId="22087" refreshError="1"/>
      <sheetData sheetId="22088" refreshError="1"/>
      <sheetData sheetId="22089" refreshError="1"/>
      <sheetData sheetId="22090" refreshError="1"/>
      <sheetData sheetId="22091" refreshError="1"/>
      <sheetData sheetId="22092" refreshError="1"/>
      <sheetData sheetId="22093" refreshError="1"/>
      <sheetData sheetId="22094" refreshError="1"/>
      <sheetData sheetId="22095" refreshError="1"/>
      <sheetData sheetId="22096" refreshError="1"/>
      <sheetData sheetId="22097" refreshError="1"/>
      <sheetData sheetId="22098" refreshError="1"/>
      <sheetData sheetId="22099" refreshError="1"/>
      <sheetData sheetId="22100" refreshError="1"/>
      <sheetData sheetId="22101" refreshError="1"/>
      <sheetData sheetId="22102" refreshError="1"/>
      <sheetData sheetId="22103" refreshError="1"/>
      <sheetData sheetId="22104" refreshError="1"/>
      <sheetData sheetId="22105" refreshError="1"/>
      <sheetData sheetId="22106" refreshError="1"/>
      <sheetData sheetId="22107" refreshError="1"/>
      <sheetData sheetId="22108" refreshError="1"/>
      <sheetData sheetId="22109" refreshError="1"/>
      <sheetData sheetId="22110" refreshError="1"/>
      <sheetData sheetId="22111" refreshError="1"/>
      <sheetData sheetId="22112" refreshError="1"/>
      <sheetData sheetId="22113" refreshError="1"/>
      <sheetData sheetId="22114"/>
      <sheetData sheetId="22115"/>
      <sheetData sheetId="22116">
        <row r="7">
          <cell r="G7">
            <v>1</v>
          </cell>
        </row>
      </sheetData>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row r="8">
          <cell r="A8" t="str">
            <v>FAIR MARKET VALUE OF NET CASH FLOW</v>
          </cell>
        </row>
      </sheetData>
      <sheetData sheetId="22133"/>
      <sheetData sheetId="22134"/>
      <sheetData sheetId="22135"/>
      <sheetData sheetId="22136"/>
      <sheetData sheetId="22137"/>
      <sheetData sheetId="22138"/>
      <sheetData sheetId="22139"/>
      <sheetData sheetId="22140"/>
      <sheetData sheetId="22141" refreshError="1"/>
      <sheetData sheetId="22142" refreshError="1"/>
      <sheetData sheetId="22143" refreshError="1"/>
      <sheetData sheetId="22144" refreshError="1"/>
      <sheetData sheetId="22145" refreshError="1"/>
      <sheetData sheetId="22146" refreshError="1"/>
      <sheetData sheetId="22147" refreshError="1"/>
      <sheetData sheetId="22148" refreshError="1"/>
      <sheetData sheetId="22149" refreshError="1"/>
      <sheetData sheetId="22150" refreshError="1"/>
      <sheetData sheetId="22151" refreshError="1"/>
      <sheetData sheetId="22152" refreshError="1"/>
      <sheetData sheetId="22153" refreshError="1"/>
      <sheetData sheetId="22154" refreshError="1"/>
      <sheetData sheetId="22155" refreshError="1"/>
      <sheetData sheetId="22156" refreshError="1"/>
      <sheetData sheetId="22157" refreshError="1"/>
      <sheetData sheetId="22158" refreshError="1"/>
      <sheetData sheetId="22159" refreshError="1"/>
      <sheetData sheetId="22160" refreshError="1"/>
      <sheetData sheetId="22161" refreshError="1"/>
      <sheetData sheetId="22162" refreshError="1"/>
      <sheetData sheetId="22163" refreshError="1"/>
      <sheetData sheetId="22164" refreshError="1"/>
      <sheetData sheetId="22165" refreshError="1"/>
      <sheetData sheetId="22166" refreshError="1"/>
      <sheetData sheetId="22167" refreshError="1"/>
      <sheetData sheetId="22168" refreshError="1"/>
      <sheetData sheetId="22169" refreshError="1"/>
      <sheetData sheetId="22170" refreshError="1"/>
      <sheetData sheetId="22171" refreshError="1"/>
      <sheetData sheetId="22172" refreshError="1"/>
      <sheetData sheetId="22173" refreshError="1"/>
      <sheetData sheetId="22174" refreshError="1"/>
      <sheetData sheetId="22175" refreshError="1"/>
      <sheetData sheetId="22176" refreshError="1"/>
      <sheetData sheetId="22177" refreshError="1"/>
      <sheetData sheetId="22178" refreshError="1"/>
      <sheetData sheetId="22179" refreshError="1"/>
      <sheetData sheetId="22180" refreshError="1"/>
      <sheetData sheetId="22181" refreshError="1"/>
      <sheetData sheetId="22182" refreshError="1"/>
      <sheetData sheetId="22183" refreshError="1"/>
      <sheetData sheetId="22184" refreshError="1"/>
      <sheetData sheetId="22185" refreshError="1"/>
      <sheetData sheetId="22186" refreshError="1"/>
      <sheetData sheetId="22187" refreshError="1"/>
      <sheetData sheetId="22188" refreshError="1"/>
      <sheetData sheetId="22189" refreshError="1"/>
      <sheetData sheetId="22190" refreshError="1"/>
      <sheetData sheetId="22191" refreshError="1"/>
      <sheetData sheetId="22192" refreshError="1"/>
      <sheetData sheetId="22193" refreshError="1"/>
      <sheetData sheetId="22194" refreshError="1"/>
      <sheetData sheetId="22195" refreshError="1"/>
      <sheetData sheetId="22196" refreshError="1"/>
      <sheetData sheetId="22197" refreshError="1"/>
      <sheetData sheetId="22198" refreshError="1"/>
      <sheetData sheetId="22199" refreshError="1"/>
      <sheetData sheetId="22200" refreshError="1"/>
      <sheetData sheetId="22201" refreshError="1"/>
      <sheetData sheetId="22202" refreshError="1"/>
      <sheetData sheetId="22203" refreshError="1"/>
      <sheetData sheetId="22204" refreshError="1"/>
      <sheetData sheetId="22205" refreshError="1"/>
      <sheetData sheetId="22206" refreshError="1"/>
      <sheetData sheetId="22207" refreshError="1"/>
      <sheetData sheetId="22208" refreshError="1"/>
      <sheetData sheetId="22209" refreshError="1"/>
      <sheetData sheetId="22210" refreshError="1"/>
      <sheetData sheetId="22211" refreshError="1"/>
      <sheetData sheetId="22212" refreshError="1"/>
      <sheetData sheetId="22213" refreshError="1"/>
      <sheetData sheetId="22214" refreshError="1"/>
      <sheetData sheetId="22215" refreshError="1"/>
      <sheetData sheetId="22216" refreshError="1"/>
      <sheetData sheetId="22217" refreshError="1"/>
      <sheetData sheetId="22218" refreshError="1"/>
      <sheetData sheetId="22219" refreshError="1"/>
      <sheetData sheetId="22220" refreshError="1"/>
      <sheetData sheetId="22221" refreshError="1"/>
      <sheetData sheetId="22222" refreshError="1"/>
      <sheetData sheetId="22223" refreshError="1"/>
      <sheetData sheetId="22224" refreshError="1"/>
      <sheetData sheetId="22225" refreshError="1"/>
      <sheetData sheetId="22226" refreshError="1"/>
      <sheetData sheetId="22227" refreshError="1"/>
      <sheetData sheetId="22228" refreshError="1"/>
      <sheetData sheetId="22229" refreshError="1"/>
      <sheetData sheetId="22230" refreshError="1"/>
      <sheetData sheetId="22231" refreshError="1"/>
      <sheetData sheetId="22232" refreshError="1"/>
      <sheetData sheetId="22233" refreshError="1"/>
      <sheetData sheetId="22234" refreshError="1"/>
      <sheetData sheetId="22235" refreshError="1"/>
      <sheetData sheetId="22236" refreshError="1"/>
      <sheetData sheetId="22237" refreshError="1"/>
      <sheetData sheetId="22238" refreshError="1"/>
      <sheetData sheetId="22239" refreshError="1"/>
      <sheetData sheetId="22240" refreshError="1"/>
      <sheetData sheetId="22241" refreshError="1"/>
      <sheetData sheetId="22242" refreshError="1"/>
      <sheetData sheetId="22243" refreshError="1"/>
      <sheetData sheetId="22244" refreshError="1"/>
      <sheetData sheetId="22245" refreshError="1"/>
      <sheetData sheetId="22246" refreshError="1"/>
      <sheetData sheetId="22247" refreshError="1"/>
      <sheetData sheetId="22248" refreshError="1"/>
      <sheetData sheetId="22249" refreshError="1"/>
      <sheetData sheetId="22250" refreshError="1"/>
      <sheetData sheetId="22251" refreshError="1"/>
      <sheetData sheetId="22252" refreshError="1"/>
      <sheetData sheetId="22253" refreshError="1"/>
      <sheetData sheetId="22254" refreshError="1"/>
      <sheetData sheetId="22255" refreshError="1"/>
      <sheetData sheetId="22256" refreshError="1"/>
      <sheetData sheetId="22257" refreshError="1"/>
      <sheetData sheetId="22258" refreshError="1"/>
      <sheetData sheetId="22259" refreshError="1"/>
      <sheetData sheetId="22260" refreshError="1"/>
      <sheetData sheetId="22261" refreshError="1"/>
      <sheetData sheetId="22262" refreshError="1"/>
      <sheetData sheetId="22263" refreshError="1"/>
      <sheetData sheetId="22264" refreshError="1"/>
      <sheetData sheetId="22265" refreshError="1"/>
      <sheetData sheetId="22266" refreshError="1"/>
      <sheetData sheetId="22267" refreshError="1"/>
      <sheetData sheetId="22268" refreshError="1"/>
      <sheetData sheetId="22269" refreshError="1"/>
      <sheetData sheetId="22270" refreshError="1"/>
      <sheetData sheetId="22271" refreshError="1"/>
      <sheetData sheetId="22272" refreshError="1"/>
      <sheetData sheetId="22273" refreshError="1"/>
      <sheetData sheetId="22274" refreshError="1"/>
      <sheetData sheetId="22275" refreshError="1"/>
      <sheetData sheetId="22276" refreshError="1"/>
      <sheetData sheetId="22277"/>
      <sheetData sheetId="22278" refreshError="1"/>
      <sheetData sheetId="22279" refreshError="1"/>
      <sheetData sheetId="22280" refreshError="1"/>
      <sheetData sheetId="22281" refreshError="1"/>
      <sheetData sheetId="22282" refreshError="1"/>
      <sheetData sheetId="22283" refreshError="1"/>
      <sheetData sheetId="22284" refreshError="1"/>
      <sheetData sheetId="22285" refreshError="1"/>
      <sheetData sheetId="22286" refreshError="1"/>
      <sheetData sheetId="22287" refreshError="1"/>
      <sheetData sheetId="22288" refreshError="1"/>
      <sheetData sheetId="22289" refreshError="1"/>
      <sheetData sheetId="22290" refreshError="1"/>
      <sheetData sheetId="22291" refreshError="1"/>
      <sheetData sheetId="22292" refreshError="1"/>
      <sheetData sheetId="22293" refreshError="1"/>
      <sheetData sheetId="22294" refreshError="1"/>
      <sheetData sheetId="22295" refreshError="1"/>
      <sheetData sheetId="22296" refreshError="1"/>
      <sheetData sheetId="22297" refreshError="1"/>
      <sheetData sheetId="22298" refreshError="1"/>
      <sheetData sheetId="22299" refreshError="1"/>
      <sheetData sheetId="22300" refreshError="1"/>
      <sheetData sheetId="22301" refreshError="1"/>
      <sheetData sheetId="22302" refreshError="1"/>
      <sheetData sheetId="22303" refreshError="1"/>
      <sheetData sheetId="22304" refreshError="1"/>
      <sheetData sheetId="22305" refreshError="1"/>
      <sheetData sheetId="22306" refreshError="1"/>
      <sheetData sheetId="22307" refreshError="1"/>
      <sheetData sheetId="22308" refreshError="1"/>
      <sheetData sheetId="22309" refreshError="1"/>
      <sheetData sheetId="22310" refreshError="1"/>
      <sheetData sheetId="22311" refreshError="1"/>
      <sheetData sheetId="22312" refreshError="1"/>
      <sheetData sheetId="22313" refreshError="1"/>
      <sheetData sheetId="22314" refreshError="1"/>
      <sheetData sheetId="22315" refreshError="1"/>
      <sheetData sheetId="22316" refreshError="1"/>
      <sheetData sheetId="22317" refreshError="1"/>
      <sheetData sheetId="22318" refreshError="1"/>
      <sheetData sheetId="22319" refreshError="1"/>
      <sheetData sheetId="22320" refreshError="1"/>
      <sheetData sheetId="22321" refreshError="1"/>
      <sheetData sheetId="22322" refreshError="1"/>
      <sheetData sheetId="22323" refreshError="1"/>
      <sheetData sheetId="22324" refreshError="1"/>
      <sheetData sheetId="22325" refreshError="1"/>
      <sheetData sheetId="22326" refreshError="1"/>
      <sheetData sheetId="22327" refreshError="1"/>
      <sheetData sheetId="22328" refreshError="1"/>
      <sheetData sheetId="22329" refreshError="1"/>
      <sheetData sheetId="22330" refreshError="1"/>
      <sheetData sheetId="22331" refreshError="1"/>
      <sheetData sheetId="22332" refreshError="1"/>
      <sheetData sheetId="22333" refreshError="1"/>
      <sheetData sheetId="22334" refreshError="1"/>
      <sheetData sheetId="22335" refreshError="1"/>
      <sheetData sheetId="22336" refreshError="1"/>
      <sheetData sheetId="22337"/>
      <sheetData sheetId="22338" refreshError="1"/>
      <sheetData sheetId="22339" refreshError="1"/>
      <sheetData sheetId="22340" refreshError="1"/>
      <sheetData sheetId="22341" refreshError="1"/>
      <sheetData sheetId="22342" refreshError="1"/>
      <sheetData sheetId="22343" refreshError="1"/>
      <sheetData sheetId="22344" refreshError="1"/>
      <sheetData sheetId="22345" refreshError="1"/>
      <sheetData sheetId="22346" refreshError="1"/>
      <sheetData sheetId="22347" refreshError="1"/>
      <sheetData sheetId="22348" refreshError="1"/>
      <sheetData sheetId="22349" refreshError="1"/>
      <sheetData sheetId="22350" refreshError="1"/>
      <sheetData sheetId="22351" refreshError="1"/>
      <sheetData sheetId="22352" refreshError="1"/>
      <sheetData sheetId="22353" refreshError="1"/>
      <sheetData sheetId="22354"/>
      <sheetData sheetId="22355" refreshError="1"/>
      <sheetData sheetId="22356" refreshError="1"/>
      <sheetData sheetId="22357" refreshError="1"/>
      <sheetData sheetId="22358" refreshError="1"/>
      <sheetData sheetId="22359" refreshError="1"/>
      <sheetData sheetId="22360" refreshError="1"/>
      <sheetData sheetId="22361" refreshError="1"/>
      <sheetData sheetId="22362" refreshError="1"/>
      <sheetData sheetId="22363" refreshError="1"/>
      <sheetData sheetId="22364" refreshError="1"/>
      <sheetData sheetId="22365" refreshError="1"/>
      <sheetData sheetId="22366" refreshError="1"/>
      <sheetData sheetId="22367" refreshError="1"/>
      <sheetData sheetId="22368" refreshError="1"/>
      <sheetData sheetId="22369" refreshError="1"/>
      <sheetData sheetId="22370" refreshError="1"/>
      <sheetData sheetId="22371" refreshError="1"/>
      <sheetData sheetId="22372" refreshError="1"/>
      <sheetData sheetId="22373" refreshError="1"/>
      <sheetData sheetId="22374" refreshError="1"/>
      <sheetData sheetId="22375" refreshError="1"/>
      <sheetData sheetId="22376" refreshError="1"/>
      <sheetData sheetId="22377" refreshError="1"/>
      <sheetData sheetId="22378" refreshError="1"/>
      <sheetData sheetId="22379" refreshError="1"/>
      <sheetData sheetId="22380" refreshError="1"/>
      <sheetData sheetId="22381" refreshError="1"/>
      <sheetData sheetId="22382" refreshError="1"/>
      <sheetData sheetId="22383" refreshError="1"/>
      <sheetData sheetId="22384" refreshError="1"/>
      <sheetData sheetId="22385" refreshError="1"/>
      <sheetData sheetId="22386" refreshError="1"/>
      <sheetData sheetId="22387" refreshError="1"/>
      <sheetData sheetId="22388" refreshError="1"/>
      <sheetData sheetId="22389" refreshError="1"/>
      <sheetData sheetId="22390" refreshError="1"/>
      <sheetData sheetId="22391" refreshError="1"/>
      <sheetData sheetId="22392" refreshError="1"/>
      <sheetData sheetId="22393" refreshError="1"/>
      <sheetData sheetId="22394" refreshError="1"/>
      <sheetData sheetId="22395" refreshError="1"/>
      <sheetData sheetId="22396" refreshError="1"/>
      <sheetData sheetId="22397" refreshError="1"/>
      <sheetData sheetId="22398" refreshError="1"/>
      <sheetData sheetId="22399" refreshError="1"/>
      <sheetData sheetId="22400" refreshError="1"/>
      <sheetData sheetId="22401" refreshError="1"/>
      <sheetData sheetId="22402" refreshError="1"/>
      <sheetData sheetId="22403" refreshError="1"/>
      <sheetData sheetId="22404" refreshError="1"/>
      <sheetData sheetId="22405" refreshError="1"/>
      <sheetData sheetId="22406" refreshError="1"/>
      <sheetData sheetId="22407" refreshError="1"/>
      <sheetData sheetId="22408" refreshError="1"/>
      <sheetData sheetId="22409" refreshError="1"/>
      <sheetData sheetId="22410" refreshError="1"/>
      <sheetData sheetId="22411" refreshError="1"/>
      <sheetData sheetId="22412" refreshError="1"/>
      <sheetData sheetId="22413" refreshError="1"/>
      <sheetData sheetId="22414" refreshError="1"/>
      <sheetData sheetId="22415" refreshError="1"/>
      <sheetData sheetId="22416" refreshError="1"/>
      <sheetData sheetId="22417" refreshError="1"/>
      <sheetData sheetId="22418" refreshError="1"/>
      <sheetData sheetId="22419" refreshError="1"/>
      <sheetData sheetId="22420" refreshError="1"/>
      <sheetData sheetId="22421" refreshError="1"/>
      <sheetData sheetId="22422" refreshError="1"/>
      <sheetData sheetId="22423" refreshError="1"/>
      <sheetData sheetId="22424" refreshError="1"/>
      <sheetData sheetId="22425" refreshError="1"/>
      <sheetData sheetId="22426" refreshError="1"/>
      <sheetData sheetId="22427" refreshError="1"/>
      <sheetData sheetId="22428" refreshError="1"/>
      <sheetData sheetId="22429"/>
      <sheetData sheetId="22430"/>
      <sheetData sheetId="22431"/>
      <sheetData sheetId="22432"/>
      <sheetData sheetId="22433">
        <row r="65">
          <cell r="K65">
            <v>1.7967</v>
          </cell>
        </row>
      </sheetData>
      <sheetData sheetId="22434"/>
      <sheetData sheetId="22435"/>
      <sheetData sheetId="22436"/>
      <sheetData sheetId="22437"/>
      <sheetData sheetId="22438" refreshError="1"/>
      <sheetData sheetId="22439" refreshError="1"/>
      <sheetData sheetId="22440" refreshError="1"/>
      <sheetData sheetId="22441" refreshError="1"/>
      <sheetData sheetId="22442" refreshError="1"/>
      <sheetData sheetId="22443" refreshError="1"/>
      <sheetData sheetId="22444" refreshError="1"/>
      <sheetData sheetId="22445" refreshError="1"/>
      <sheetData sheetId="22446" refreshError="1"/>
      <sheetData sheetId="22447" refreshError="1"/>
      <sheetData sheetId="22448" refreshError="1"/>
      <sheetData sheetId="22449" refreshError="1"/>
      <sheetData sheetId="22450" refreshError="1"/>
      <sheetData sheetId="22451" refreshError="1"/>
      <sheetData sheetId="22452" refreshError="1"/>
      <sheetData sheetId="22453" refreshError="1"/>
      <sheetData sheetId="22454" refreshError="1"/>
      <sheetData sheetId="22455" refreshError="1"/>
      <sheetData sheetId="22456" refreshError="1"/>
      <sheetData sheetId="22457" refreshError="1"/>
      <sheetData sheetId="22458" refreshError="1"/>
      <sheetData sheetId="22459" refreshError="1"/>
      <sheetData sheetId="22460" refreshError="1"/>
      <sheetData sheetId="22461" refreshError="1"/>
      <sheetData sheetId="22462" refreshError="1"/>
      <sheetData sheetId="22463" refreshError="1"/>
      <sheetData sheetId="22464" refreshError="1"/>
      <sheetData sheetId="22465" refreshError="1"/>
      <sheetData sheetId="22466" refreshError="1"/>
      <sheetData sheetId="22467" refreshError="1"/>
      <sheetData sheetId="22468" refreshError="1"/>
      <sheetData sheetId="22469" refreshError="1"/>
      <sheetData sheetId="22470" refreshError="1"/>
      <sheetData sheetId="22471" refreshError="1"/>
      <sheetData sheetId="22472" refreshError="1"/>
      <sheetData sheetId="22473" refreshError="1"/>
      <sheetData sheetId="22474" refreshError="1"/>
      <sheetData sheetId="22475" refreshError="1"/>
      <sheetData sheetId="22476" refreshError="1"/>
      <sheetData sheetId="22477" refreshError="1"/>
      <sheetData sheetId="22478" refreshError="1"/>
      <sheetData sheetId="22479" refreshError="1"/>
      <sheetData sheetId="22480" refreshError="1"/>
      <sheetData sheetId="22481" refreshError="1"/>
      <sheetData sheetId="22482" refreshError="1"/>
      <sheetData sheetId="22483" refreshError="1"/>
      <sheetData sheetId="22484" refreshError="1"/>
      <sheetData sheetId="22485" refreshError="1"/>
      <sheetData sheetId="22486" refreshError="1"/>
      <sheetData sheetId="22487" refreshError="1"/>
      <sheetData sheetId="22488" refreshError="1"/>
      <sheetData sheetId="22489" refreshError="1"/>
      <sheetData sheetId="22490" refreshError="1"/>
      <sheetData sheetId="22491" refreshError="1"/>
      <sheetData sheetId="22492" refreshError="1"/>
      <sheetData sheetId="22493" refreshError="1"/>
      <sheetData sheetId="22494" refreshError="1"/>
      <sheetData sheetId="22495" refreshError="1"/>
      <sheetData sheetId="22496" refreshError="1"/>
      <sheetData sheetId="22497" refreshError="1"/>
      <sheetData sheetId="22498" refreshError="1"/>
      <sheetData sheetId="22499" refreshError="1"/>
      <sheetData sheetId="22500" refreshError="1"/>
      <sheetData sheetId="22501" refreshError="1"/>
      <sheetData sheetId="22502" refreshError="1"/>
      <sheetData sheetId="22503" refreshError="1"/>
      <sheetData sheetId="22504" refreshError="1"/>
      <sheetData sheetId="22505" refreshError="1"/>
      <sheetData sheetId="22506" refreshError="1"/>
      <sheetData sheetId="22507" refreshError="1"/>
      <sheetData sheetId="22508" refreshError="1"/>
      <sheetData sheetId="22509" refreshError="1"/>
      <sheetData sheetId="22510" refreshError="1"/>
      <sheetData sheetId="22511" refreshError="1"/>
      <sheetData sheetId="22512" refreshError="1"/>
      <sheetData sheetId="22513"/>
      <sheetData sheetId="22514" refreshError="1"/>
      <sheetData sheetId="22515" refreshError="1"/>
      <sheetData sheetId="22516" refreshError="1"/>
      <sheetData sheetId="22517" refreshError="1"/>
      <sheetData sheetId="22518" refreshError="1"/>
      <sheetData sheetId="22519" refreshError="1"/>
      <sheetData sheetId="22520" refreshError="1"/>
      <sheetData sheetId="22521" refreshError="1"/>
      <sheetData sheetId="22522" refreshError="1"/>
      <sheetData sheetId="22523" refreshError="1"/>
      <sheetData sheetId="22524" refreshError="1"/>
      <sheetData sheetId="22525" refreshError="1"/>
      <sheetData sheetId="22526" refreshError="1"/>
      <sheetData sheetId="22527" refreshError="1"/>
      <sheetData sheetId="22528" refreshError="1"/>
      <sheetData sheetId="22529" refreshError="1"/>
      <sheetData sheetId="22530" refreshError="1"/>
      <sheetData sheetId="22531" refreshError="1"/>
      <sheetData sheetId="22532" refreshError="1"/>
      <sheetData sheetId="22533" refreshError="1"/>
      <sheetData sheetId="22534" refreshError="1"/>
      <sheetData sheetId="22535" refreshError="1"/>
      <sheetData sheetId="22536" refreshError="1"/>
      <sheetData sheetId="22537" refreshError="1"/>
      <sheetData sheetId="22538" refreshError="1"/>
      <sheetData sheetId="22539" refreshError="1"/>
      <sheetData sheetId="22540" refreshError="1"/>
      <sheetData sheetId="22541" refreshError="1"/>
      <sheetData sheetId="22542" refreshError="1"/>
      <sheetData sheetId="22543" refreshError="1"/>
      <sheetData sheetId="22544" refreshError="1"/>
      <sheetData sheetId="22545" refreshError="1"/>
      <sheetData sheetId="22546" refreshError="1"/>
      <sheetData sheetId="22547" refreshError="1"/>
      <sheetData sheetId="22548" refreshError="1"/>
      <sheetData sheetId="22549" refreshError="1"/>
      <sheetData sheetId="22550" refreshError="1"/>
      <sheetData sheetId="22551" refreshError="1"/>
      <sheetData sheetId="22552" refreshError="1"/>
      <sheetData sheetId="22553" refreshError="1"/>
      <sheetData sheetId="22554" refreshError="1"/>
      <sheetData sheetId="22555" refreshError="1"/>
      <sheetData sheetId="22556" refreshError="1"/>
      <sheetData sheetId="22557" refreshError="1"/>
      <sheetData sheetId="22558" refreshError="1"/>
      <sheetData sheetId="22559" refreshError="1"/>
      <sheetData sheetId="22560" refreshError="1"/>
      <sheetData sheetId="22561" refreshError="1"/>
      <sheetData sheetId="22562" refreshError="1"/>
      <sheetData sheetId="22563" refreshError="1"/>
      <sheetData sheetId="22564" refreshError="1"/>
      <sheetData sheetId="22565" refreshError="1"/>
      <sheetData sheetId="22566" refreshError="1"/>
      <sheetData sheetId="22567" refreshError="1"/>
      <sheetData sheetId="22568" refreshError="1"/>
      <sheetData sheetId="22569" refreshError="1"/>
      <sheetData sheetId="22570" refreshError="1"/>
      <sheetData sheetId="22571" refreshError="1"/>
      <sheetData sheetId="22572" refreshError="1"/>
      <sheetData sheetId="22573" refreshError="1"/>
      <sheetData sheetId="22574" refreshError="1"/>
      <sheetData sheetId="22575" refreshError="1"/>
      <sheetData sheetId="22576" refreshError="1"/>
      <sheetData sheetId="22577" refreshError="1"/>
      <sheetData sheetId="22578" refreshError="1"/>
      <sheetData sheetId="22579" refreshError="1"/>
      <sheetData sheetId="22580" refreshError="1"/>
      <sheetData sheetId="22581" refreshError="1"/>
      <sheetData sheetId="22582" refreshError="1"/>
      <sheetData sheetId="22583" refreshError="1"/>
      <sheetData sheetId="22584" refreshError="1"/>
      <sheetData sheetId="22585" refreshError="1"/>
      <sheetData sheetId="22586" refreshError="1"/>
      <sheetData sheetId="22587" refreshError="1"/>
      <sheetData sheetId="22588" refreshError="1"/>
      <sheetData sheetId="22589" refreshError="1"/>
      <sheetData sheetId="22590" refreshError="1"/>
      <sheetData sheetId="22591" refreshError="1"/>
      <sheetData sheetId="22592" refreshError="1"/>
      <sheetData sheetId="22593" refreshError="1"/>
      <sheetData sheetId="22594" refreshError="1"/>
      <sheetData sheetId="22595" refreshError="1"/>
      <sheetData sheetId="22596" refreshError="1"/>
      <sheetData sheetId="22597" refreshError="1"/>
      <sheetData sheetId="22598" refreshError="1"/>
      <sheetData sheetId="22599" refreshError="1"/>
      <sheetData sheetId="22600" refreshError="1"/>
      <sheetData sheetId="22601" refreshError="1"/>
      <sheetData sheetId="22602" refreshError="1"/>
      <sheetData sheetId="22603" refreshError="1"/>
      <sheetData sheetId="22604" refreshError="1"/>
      <sheetData sheetId="22605" refreshError="1"/>
      <sheetData sheetId="22606" refreshError="1"/>
      <sheetData sheetId="22607" refreshError="1"/>
      <sheetData sheetId="22608" refreshError="1"/>
      <sheetData sheetId="22609" refreshError="1"/>
      <sheetData sheetId="22610" refreshError="1"/>
      <sheetData sheetId="22611" refreshError="1"/>
      <sheetData sheetId="22612" refreshError="1"/>
      <sheetData sheetId="22613" refreshError="1"/>
      <sheetData sheetId="22614" refreshError="1"/>
      <sheetData sheetId="22615" refreshError="1"/>
      <sheetData sheetId="22616" refreshError="1"/>
      <sheetData sheetId="22617" refreshError="1"/>
      <sheetData sheetId="22618" refreshError="1"/>
      <sheetData sheetId="22619" refreshError="1"/>
      <sheetData sheetId="22620" refreshError="1"/>
      <sheetData sheetId="22621" refreshError="1"/>
      <sheetData sheetId="22622" refreshError="1"/>
      <sheetData sheetId="22623" refreshError="1"/>
      <sheetData sheetId="22624" refreshError="1"/>
      <sheetData sheetId="22625" refreshError="1"/>
      <sheetData sheetId="22626" refreshError="1"/>
      <sheetData sheetId="22627" refreshError="1"/>
      <sheetData sheetId="22628" refreshError="1"/>
      <sheetData sheetId="22629" refreshError="1"/>
      <sheetData sheetId="22630" refreshError="1"/>
      <sheetData sheetId="22631" refreshError="1"/>
      <sheetData sheetId="22632" refreshError="1"/>
      <sheetData sheetId="22633" refreshError="1"/>
      <sheetData sheetId="22634" refreshError="1"/>
      <sheetData sheetId="22635" refreshError="1"/>
      <sheetData sheetId="22636" refreshError="1"/>
      <sheetData sheetId="22637" refreshError="1"/>
      <sheetData sheetId="22638" refreshError="1"/>
      <sheetData sheetId="22639" refreshError="1"/>
      <sheetData sheetId="22640" refreshError="1"/>
      <sheetData sheetId="22641" refreshError="1"/>
      <sheetData sheetId="22642" refreshError="1"/>
      <sheetData sheetId="22643" refreshError="1"/>
      <sheetData sheetId="22644" refreshError="1"/>
      <sheetData sheetId="22645" refreshError="1"/>
      <sheetData sheetId="22646" refreshError="1"/>
      <sheetData sheetId="22647" refreshError="1"/>
      <sheetData sheetId="22648" refreshError="1"/>
      <sheetData sheetId="22649" refreshError="1"/>
      <sheetData sheetId="22650" refreshError="1"/>
      <sheetData sheetId="22651" refreshError="1"/>
      <sheetData sheetId="22652" refreshError="1"/>
      <sheetData sheetId="22653" refreshError="1"/>
      <sheetData sheetId="22654" refreshError="1"/>
      <sheetData sheetId="22655" refreshError="1"/>
      <sheetData sheetId="22656" refreshError="1"/>
      <sheetData sheetId="22657" refreshError="1"/>
      <sheetData sheetId="22658" refreshError="1"/>
      <sheetData sheetId="22659" refreshError="1"/>
      <sheetData sheetId="22660" refreshError="1"/>
      <sheetData sheetId="22661" refreshError="1"/>
      <sheetData sheetId="22662" refreshError="1"/>
      <sheetData sheetId="22663" refreshError="1"/>
      <sheetData sheetId="22664" refreshError="1"/>
      <sheetData sheetId="22665" refreshError="1"/>
      <sheetData sheetId="22666" refreshError="1"/>
      <sheetData sheetId="22667" refreshError="1"/>
      <sheetData sheetId="22668" refreshError="1"/>
      <sheetData sheetId="22669" refreshError="1"/>
      <sheetData sheetId="22670" refreshError="1"/>
      <sheetData sheetId="22671" refreshError="1"/>
      <sheetData sheetId="22672" refreshError="1"/>
      <sheetData sheetId="22673" refreshError="1"/>
      <sheetData sheetId="22674" refreshError="1"/>
      <sheetData sheetId="22675" refreshError="1"/>
      <sheetData sheetId="22676" refreshError="1"/>
      <sheetData sheetId="22677" refreshError="1"/>
      <sheetData sheetId="22678" refreshError="1"/>
      <sheetData sheetId="22679" refreshError="1"/>
      <sheetData sheetId="22680" refreshError="1"/>
      <sheetData sheetId="22681" refreshError="1"/>
      <sheetData sheetId="22682"/>
      <sheetData sheetId="22683" refreshError="1"/>
      <sheetData sheetId="22684" refreshError="1"/>
      <sheetData sheetId="22685" refreshError="1"/>
      <sheetData sheetId="22686" refreshError="1"/>
      <sheetData sheetId="22687" refreshError="1"/>
      <sheetData sheetId="22688" refreshError="1"/>
      <sheetData sheetId="22689" refreshError="1"/>
      <sheetData sheetId="22690" refreshError="1"/>
      <sheetData sheetId="22691" refreshError="1"/>
      <sheetData sheetId="22692" refreshError="1"/>
      <sheetData sheetId="22693" refreshError="1"/>
      <sheetData sheetId="22694" refreshError="1"/>
      <sheetData sheetId="22695" refreshError="1"/>
      <sheetData sheetId="22696" refreshError="1"/>
      <sheetData sheetId="22697" refreshError="1"/>
      <sheetData sheetId="22698" refreshError="1"/>
      <sheetData sheetId="22699" refreshError="1"/>
      <sheetData sheetId="22700" refreshError="1"/>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refreshError="1"/>
      <sheetData sheetId="22722" refreshError="1"/>
      <sheetData sheetId="22723" refreshError="1"/>
      <sheetData sheetId="22724" refreshError="1"/>
      <sheetData sheetId="22725" refreshError="1"/>
      <sheetData sheetId="22726" refreshError="1"/>
      <sheetData sheetId="22727" refreshError="1"/>
      <sheetData sheetId="22728" refreshError="1"/>
      <sheetData sheetId="22729" refreshError="1"/>
      <sheetData sheetId="22730" refreshError="1"/>
      <sheetData sheetId="22731" refreshError="1"/>
      <sheetData sheetId="22732" refreshError="1"/>
      <sheetData sheetId="22733" refreshError="1"/>
      <sheetData sheetId="22734" refreshError="1"/>
      <sheetData sheetId="22735" refreshError="1"/>
      <sheetData sheetId="22736" refreshError="1"/>
      <sheetData sheetId="22737" refreshError="1"/>
      <sheetData sheetId="22738" refreshError="1"/>
      <sheetData sheetId="22739" refreshError="1"/>
      <sheetData sheetId="22740" refreshError="1"/>
      <sheetData sheetId="22741" refreshError="1"/>
      <sheetData sheetId="22742" refreshError="1"/>
      <sheetData sheetId="22743" refreshError="1"/>
      <sheetData sheetId="22744" refreshError="1"/>
      <sheetData sheetId="22745">
        <row r="27">
          <cell r="AZ27">
            <v>3.8186813186813189</v>
          </cell>
        </row>
      </sheetData>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refreshError="1"/>
      <sheetData sheetId="22760" refreshError="1"/>
      <sheetData sheetId="22761" refreshError="1"/>
      <sheetData sheetId="22762" refreshError="1"/>
      <sheetData sheetId="22763" refreshError="1"/>
      <sheetData sheetId="22764" refreshError="1"/>
      <sheetData sheetId="22765" refreshError="1"/>
      <sheetData sheetId="22766" refreshError="1"/>
      <sheetData sheetId="22767" refreshError="1"/>
      <sheetData sheetId="22768" refreshError="1"/>
      <sheetData sheetId="22769" refreshError="1"/>
      <sheetData sheetId="22770" refreshError="1"/>
      <sheetData sheetId="22771" refreshError="1"/>
      <sheetData sheetId="22772" refreshError="1"/>
      <sheetData sheetId="22773" refreshError="1"/>
      <sheetData sheetId="22774" refreshError="1"/>
      <sheetData sheetId="22775" refreshError="1"/>
      <sheetData sheetId="22776" refreshError="1"/>
      <sheetData sheetId="22777" refreshError="1"/>
      <sheetData sheetId="22778" refreshError="1"/>
      <sheetData sheetId="22779" refreshError="1"/>
      <sheetData sheetId="22780" refreshError="1"/>
      <sheetData sheetId="22781" refreshError="1"/>
      <sheetData sheetId="22782" refreshError="1"/>
      <sheetData sheetId="22783" refreshError="1"/>
      <sheetData sheetId="22784" refreshError="1"/>
      <sheetData sheetId="22785" refreshError="1"/>
      <sheetData sheetId="22786" refreshError="1"/>
      <sheetData sheetId="22787" refreshError="1"/>
      <sheetData sheetId="22788" refreshError="1"/>
      <sheetData sheetId="22789" refreshError="1"/>
      <sheetData sheetId="22790" refreshError="1"/>
      <sheetData sheetId="22791" refreshError="1"/>
      <sheetData sheetId="22792" refreshError="1"/>
      <sheetData sheetId="22793" refreshError="1"/>
      <sheetData sheetId="22794" refreshError="1"/>
      <sheetData sheetId="22795" refreshError="1"/>
      <sheetData sheetId="22796" refreshError="1"/>
      <sheetData sheetId="22797" refreshError="1"/>
      <sheetData sheetId="22798"/>
      <sheetData sheetId="22799" refreshError="1"/>
      <sheetData sheetId="22800"/>
      <sheetData sheetId="22801"/>
      <sheetData sheetId="22802"/>
      <sheetData sheetId="22803">
        <row r="8">
          <cell r="A8" t="str">
            <v>BALANCE SHEET FORECAST ASSUMPTIONS</v>
          </cell>
        </row>
      </sheetData>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refreshError="1"/>
      <sheetData sheetId="22824" refreshError="1"/>
      <sheetData sheetId="22825" refreshError="1"/>
      <sheetData sheetId="22826" refreshError="1"/>
      <sheetData sheetId="22827" refreshError="1"/>
      <sheetData sheetId="22828" refreshError="1"/>
      <sheetData sheetId="22829" refreshError="1"/>
      <sheetData sheetId="22830" refreshError="1"/>
      <sheetData sheetId="22831" refreshError="1"/>
      <sheetData sheetId="22832" refreshError="1"/>
      <sheetData sheetId="22833" refreshError="1"/>
      <sheetData sheetId="22834" refreshError="1"/>
      <sheetData sheetId="22835" refreshError="1"/>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refreshError="1"/>
      <sheetData sheetId="22856" refreshError="1"/>
      <sheetData sheetId="22857" refreshError="1"/>
      <sheetData sheetId="22858" refreshError="1"/>
      <sheetData sheetId="22859" refreshError="1"/>
      <sheetData sheetId="22860" refreshError="1"/>
      <sheetData sheetId="22861" refreshError="1"/>
      <sheetData sheetId="22862" refreshError="1"/>
      <sheetData sheetId="22863" refreshError="1"/>
      <sheetData sheetId="22864" refreshError="1"/>
      <sheetData sheetId="22865" refreshError="1"/>
      <sheetData sheetId="22866" refreshError="1"/>
      <sheetData sheetId="22867" refreshError="1"/>
      <sheetData sheetId="22868" refreshError="1"/>
      <sheetData sheetId="22869" refreshError="1"/>
      <sheetData sheetId="22870" refreshError="1"/>
      <sheetData sheetId="22871" refreshError="1"/>
      <sheetData sheetId="22872" refreshError="1"/>
      <sheetData sheetId="22873" refreshError="1"/>
      <sheetData sheetId="22874" refreshError="1"/>
      <sheetData sheetId="22875" refreshError="1"/>
      <sheetData sheetId="22876" refreshError="1"/>
      <sheetData sheetId="22877" refreshError="1"/>
      <sheetData sheetId="22878" refreshError="1"/>
      <sheetData sheetId="22879" refreshError="1"/>
      <sheetData sheetId="22880" refreshError="1"/>
      <sheetData sheetId="22881" refreshError="1"/>
      <sheetData sheetId="22882" refreshError="1"/>
      <sheetData sheetId="22883" refreshError="1"/>
      <sheetData sheetId="22884" refreshError="1"/>
      <sheetData sheetId="22885" refreshError="1"/>
      <sheetData sheetId="22886" refreshError="1"/>
      <sheetData sheetId="22887" refreshError="1"/>
      <sheetData sheetId="22888" refreshError="1"/>
      <sheetData sheetId="22889" refreshError="1"/>
      <sheetData sheetId="22890" refreshError="1"/>
      <sheetData sheetId="22891" refreshError="1"/>
      <sheetData sheetId="22892" refreshError="1"/>
      <sheetData sheetId="22893" refreshError="1"/>
      <sheetData sheetId="22894" refreshError="1"/>
      <sheetData sheetId="22895" refreshError="1"/>
      <sheetData sheetId="22896" refreshError="1"/>
      <sheetData sheetId="22897" refreshError="1"/>
      <sheetData sheetId="22898" refreshError="1"/>
      <sheetData sheetId="22899" refreshError="1"/>
      <sheetData sheetId="22900" refreshError="1"/>
      <sheetData sheetId="22901" refreshError="1"/>
      <sheetData sheetId="22902" refreshError="1"/>
      <sheetData sheetId="22903" refreshError="1"/>
      <sheetData sheetId="22904" refreshError="1"/>
      <sheetData sheetId="22905" refreshError="1"/>
      <sheetData sheetId="22906" refreshError="1"/>
      <sheetData sheetId="22907" refreshError="1"/>
      <sheetData sheetId="22908" refreshError="1"/>
      <sheetData sheetId="22909" refreshError="1"/>
      <sheetData sheetId="22910" refreshError="1"/>
      <sheetData sheetId="22911" refreshError="1"/>
      <sheetData sheetId="22912" refreshError="1"/>
      <sheetData sheetId="22913" refreshError="1"/>
      <sheetData sheetId="22914" refreshError="1"/>
      <sheetData sheetId="22915" refreshError="1"/>
      <sheetData sheetId="22916" refreshError="1"/>
      <sheetData sheetId="22917" refreshError="1"/>
      <sheetData sheetId="22918" refreshError="1"/>
      <sheetData sheetId="22919" refreshError="1"/>
      <sheetData sheetId="22920"/>
      <sheetData sheetId="22921"/>
      <sheetData sheetId="22922" refreshError="1"/>
      <sheetData sheetId="22923"/>
      <sheetData sheetId="22924" refreshError="1"/>
      <sheetData sheetId="22925" refreshError="1"/>
      <sheetData sheetId="22926" refreshError="1"/>
      <sheetData sheetId="22927" refreshError="1"/>
      <sheetData sheetId="22928" refreshError="1"/>
      <sheetData sheetId="22929" refreshError="1"/>
      <sheetData sheetId="22930" refreshError="1"/>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refreshError="1"/>
      <sheetData sheetId="22970" refreshError="1"/>
      <sheetData sheetId="22971" refreshError="1"/>
      <sheetData sheetId="22972" refreshError="1"/>
      <sheetData sheetId="22973" refreshError="1"/>
      <sheetData sheetId="22974" refreshError="1"/>
      <sheetData sheetId="22975" refreshError="1"/>
      <sheetData sheetId="22976" refreshError="1"/>
      <sheetData sheetId="22977" refreshError="1"/>
      <sheetData sheetId="22978" refreshError="1"/>
      <sheetData sheetId="22979" refreshError="1"/>
      <sheetData sheetId="22980" refreshError="1"/>
      <sheetData sheetId="22981" refreshError="1"/>
      <sheetData sheetId="22982" refreshError="1"/>
      <sheetData sheetId="22983" refreshError="1"/>
      <sheetData sheetId="22984" refreshError="1"/>
      <sheetData sheetId="22985" refreshError="1"/>
      <sheetData sheetId="22986" refreshError="1"/>
      <sheetData sheetId="22987" refreshError="1"/>
      <sheetData sheetId="22988" refreshError="1"/>
      <sheetData sheetId="22989" refreshError="1"/>
      <sheetData sheetId="22990" refreshError="1"/>
      <sheetData sheetId="22991" refreshError="1"/>
      <sheetData sheetId="22992" refreshError="1"/>
      <sheetData sheetId="22993" refreshError="1"/>
      <sheetData sheetId="22994" refreshError="1"/>
      <sheetData sheetId="22995" refreshError="1"/>
      <sheetData sheetId="22996" refreshError="1"/>
      <sheetData sheetId="22997" refreshError="1"/>
      <sheetData sheetId="22998" refreshError="1"/>
      <sheetData sheetId="22999" refreshError="1"/>
      <sheetData sheetId="23000" refreshError="1"/>
      <sheetData sheetId="23001" refreshError="1"/>
      <sheetData sheetId="23002" refreshError="1"/>
      <sheetData sheetId="23003" refreshError="1"/>
      <sheetData sheetId="23004" refreshError="1"/>
      <sheetData sheetId="23005" refreshError="1"/>
      <sheetData sheetId="23006" refreshError="1"/>
      <sheetData sheetId="23007" refreshError="1"/>
      <sheetData sheetId="23008" refreshError="1"/>
      <sheetData sheetId="23009" refreshError="1"/>
      <sheetData sheetId="23010" refreshError="1"/>
      <sheetData sheetId="23011" refreshError="1"/>
      <sheetData sheetId="23012" refreshError="1"/>
      <sheetData sheetId="23013" refreshError="1"/>
      <sheetData sheetId="23014" refreshError="1"/>
      <sheetData sheetId="23015" refreshError="1"/>
      <sheetData sheetId="23016" refreshError="1"/>
      <sheetData sheetId="23017" refreshError="1"/>
      <sheetData sheetId="23018" refreshError="1"/>
      <sheetData sheetId="23019" refreshError="1"/>
      <sheetData sheetId="23020" refreshError="1"/>
      <sheetData sheetId="23021" refreshError="1"/>
      <sheetData sheetId="23022" refreshError="1"/>
      <sheetData sheetId="23023" refreshError="1"/>
      <sheetData sheetId="23024" refreshError="1"/>
      <sheetData sheetId="23025" refreshError="1"/>
      <sheetData sheetId="23026" refreshError="1"/>
      <sheetData sheetId="23027" refreshError="1"/>
      <sheetData sheetId="23028" refreshError="1"/>
      <sheetData sheetId="23029" refreshError="1"/>
      <sheetData sheetId="23030" refreshError="1"/>
      <sheetData sheetId="23031"/>
      <sheetData sheetId="23032"/>
      <sheetData sheetId="23033"/>
      <sheetData sheetId="23034"/>
      <sheetData sheetId="23035"/>
      <sheetData sheetId="23036"/>
      <sheetData sheetId="23037"/>
      <sheetData sheetId="23038"/>
      <sheetData sheetId="23039" refreshError="1"/>
      <sheetData sheetId="23040" refreshError="1"/>
      <sheetData sheetId="23041" refreshError="1"/>
      <sheetData sheetId="23042" refreshError="1"/>
      <sheetData sheetId="23043"/>
      <sheetData sheetId="23044" refreshError="1"/>
      <sheetData sheetId="23045" refreshError="1"/>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refreshError="1"/>
      <sheetData sheetId="23100" refreshError="1"/>
      <sheetData sheetId="23101"/>
      <sheetData sheetId="23102"/>
      <sheetData sheetId="23103"/>
      <sheetData sheetId="23104" refreshError="1"/>
      <sheetData sheetId="23105" refreshError="1"/>
      <sheetData sheetId="23106"/>
      <sheetData sheetId="23107" refreshError="1"/>
      <sheetData sheetId="23108" refreshError="1"/>
      <sheetData sheetId="23109" refreshError="1"/>
      <sheetData sheetId="23110">
        <row r="15">
          <cell r="F15">
            <v>860472.55</v>
          </cell>
        </row>
      </sheetData>
      <sheetData sheetId="23111">
        <row r="42">
          <cell r="U42">
            <v>237288.77</v>
          </cell>
        </row>
      </sheetData>
      <sheetData sheetId="23112"/>
      <sheetData sheetId="23113"/>
      <sheetData sheetId="23114"/>
      <sheetData sheetId="23115">
        <row r="16">
          <cell r="G16">
            <v>-116889.98999999999</v>
          </cell>
        </row>
      </sheetData>
      <sheetData sheetId="23116">
        <row r="56">
          <cell r="Y56">
            <v>739776.28</v>
          </cell>
        </row>
      </sheetData>
      <sheetData sheetId="23117">
        <row r="38">
          <cell r="W38">
            <v>500</v>
          </cell>
        </row>
      </sheetData>
      <sheetData sheetId="23118">
        <row r="12">
          <cell r="D12">
            <v>1565063.23</v>
          </cell>
        </row>
      </sheetData>
      <sheetData sheetId="23119"/>
      <sheetData sheetId="23120">
        <row r="6">
          <cell r="AA6">
            <v>39660</v>
          </cell>
        </row>
      </sheetData>
      <sheetData sheetId="23121">
        <row r="4">
          <cell r="W4">
            <v>12000</v>
          </cell>
        </row>
      </sheetData>
      <sheetData sheetId="23122">
        <row r="4">
          <cell r="Z4">
            <v>498957.3718999885</v>
          </cell>
        </row>
      </sheetData>
      <sheetData sheetId="23123">
        <row r="66">
          <cell r="AA66">
            <v>28774242.128100008</v>
          </cell>
        </row>
      </sheetData>
      <sheetData sheetId="23124"/>
      <sheetData sheetId="23125">
        <row r="4">
          <cell r="W4">
            <v>441331.6</v>
          </cell>
        </row>
      </sheetData>
      <sheetData sheetId="23126">
        <row r="8">
          <cell r="Z8">
            <v>-5613067.1199999992</v>
          </cell>
        </row>
      </sheetData>
      <sheetData sheetId="23127">
        <row r="4">
          <cell r="Z4">
            <v>-3975.73</v>
          </cell>
        </row>
      </sheetData>
      <sheetData sheetId="23128">
        <row r="2">
          <cell r="Y2">
            <v>7000</v>
          </cell>
        </row>
      </sheetData>
      <sheetData sheetId="23129">
        <row r="60">
          <cell r="AD60">
            <v>-2356898.4999999991</v>
          </cell>
        </row>
      </sheetData>
      <sheetData sheetId="23130">
        <row r="12">
          <cell r="Y12">
            <v>-67141.88</v>
          </cell>
        </row>
      </sheetData>
      <sheetData sheetId="23131">
        <row r="4">
          <cell r="Y4">
            <v>-2346.7399999999998</v>
          </cell>
        </row>
      </sheetData>
      <sheetData sheetId="23132">
        <row r="49">
          <cell r="AA49">
            <v>-4990245.2</v>
          </cell>
        </row>
      </sheetData>
      <sheetData sheetId="23133">
        <row r="7">
          <cell r="S7">
            <v>-1552355.94</v>
          </cell>
        </row>
      </sheetData>
      <sheetData sheetId="23134">
        <row r="3">
          <cell r="S3">
            <v>189190.97</v>
          </cell>
        </row>
      </sheetData>
      <sheetData sheetId="23135">
        <row r="5">
          <cell r="W5">
            <v>13918837.4</v>
          </cell>
        </row>
      </sheetData>
      <sheetData sheetId="23136">
        <row r="41">
          <cell r="H41">
            <v>898193.68</v>
          </cell>
        </row>
      </sheetData>
      <sheetData sheetId="23137"/>
      <sheetData sheetId="23138"/>
      <sheetData sheetId="23139"/>
      <sheetData sheetId="23140">
        <row r="193">
          <cell r="X193">
            <v>1564869.06</v>
          </cell>
        </row>
      </sheetData>
      <sheetData sheetId="23141">
        <row r="6">
          <cell r="F6">
            <v>-388902</v>
          </cell>
        </row>
      </sheetData>
      <sheetData sheetId="23142">
        <row r="56">
          <cell r="Q56">
            <v>1001773</v>
          </cell>
        </row>
      </sheetData>
      <sheetData sheetId="23143">
        <row r="14">
          <cell r="F14">
            <v>1199674</v>
          </cell>
        </row>
      </sheetData>
      <sheetData sheetId="23144"/>
      <sheetData sheetId="23145"/>
      <sheetData sheetId="23146"/>
      <sheetData sheetId="23147"/>
      <sheetData sheetId="23148"/>
      <sheetData sheetId="23149" refreshError="1"/>
      <sheetData sheetId="23150" refreshError="1"/>
      <sheetData sheetId="23151">
        <row r="19">
          <cell r="B19">
            <v>3625431</v>
          </cell>
        </row>
      </sheetData>
      <sheetData sheetId="23152"/>
      <sheetData sheetId="23153">
        <row r="19">
          <cell r="B19">
            <v>-261672.61999999732</v>
          </cell>
        </row>
      </sheetData>
      <sheetData sheetId="23154" refreshError="1"/>
      <sheetData sheetId="23155" refreshError="1"/>
      <sheetData sheetId="23156">
        <row r="49">
          <cell r="K49">
            <v>7741155</v>
          </cell>
        </row>
      </sheetData>
      <sheetData sheetId="23157" refreshError="1"/>
      <sheetData sheetId="23158" refreshError="1"/>
      <sheetData sheetId="23159" refreshError="1"/>
      <sheetData sheetId="23160"/>
      <sheetData sheetId="23161"/>
      <sheetData sheetId="23162" refreshError="1"/>
      <sheetData sheetId="23163" refreshError="1"/>
      <sheetData sheetId="23164" refreshError="1"/>
      <sheetData sheetId="23165"/>
      <sheetData sheetId="23166" refreshError="1"/>
      <sheetData sheetId="23167" refreshError="1"/>
      <sheetData sheetId="23168" refreshError="1"/>
      <sheetData sheetId="23169" refreshError="1"/>
      <sheetData sheetId="23170" refreshError="1"/>
      <sheetData sheetId="23171" refreshError="1"/>
      <sheetData sheetId="23172" refreshError="1"/>
      <sheetData sheetId="23173" refreshError="1"/>
      <sheetData sheetId="23174" refreshError="1"/>
      <sheetData sheetId="23175" refreshError="1"/>
      <sheetData sheetId="23176" refreshError="1"/>
      <sheetData sheetId="23177" refreshError="1"/>
      <sheetData sheetId="23178" refreshError="1"/>
      <sheetData sheetId="23179" refreshError="1"/>
      <sheetData sheetId="23180" refreshError="1"/>
      <sheetData sheetId="23181" refreshError="1"/>
      <sheetData sheetId="23182" refreshError="1"/>
      <sheetData sheetId="23183" refreshError="1"/>
      <sheetData sheetId="23184" refreshError="1"/>
      <sheetData sheetId="23185" refreshError="1"/>
      <sheetData sheetId="23186" refreshError="1"/>
      <sheetData sheetId="23187" refreshError="1"/>
      <sheetData sheetId="23188" refreshError="1"/>
      <sheetData sheetId="23189" refreshError="1"/>
      <sheetData sheetId="23190" refreshError="1"/>
      <sheetData sheetId="23191" refreshError="1"/>
      <sheetData sheetId="23192" refreshError="1"/>
      <sheetData sheetId="23193" refreshError="1"/>
      <sheetData sheetId="23194" refreshError="1"/>
      <sheetData sheetId="23195" refreshError="1"/>
      <sheetData sheetId="23196" refreshError="1"/>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refreshError="1"/>
      <sheetData sheetId="23233" refreshError="1"/>
      <sheetData sheetId="23234" refreshError="1"/>
      <sheetData sheetId="23235" refreshError="1"/>
      <sheetData sheetId="23236" refreshError="1"/>
      <sheetData sheetId="23237" refreshError="1"/>
      <sheetData sheetId="23238" refreshError="1"/>
      <sheetData sheetId="23239" refreshError="1"/>
      <sheetData sheetId="23240" refreshError="1"/>
      <sheetData sheetId="23241" refreshError="1"/>
      <sheetData sheetId="23242" refreshError="1"/>
      <sheetData sheetId="23243" refreshError="1"/>
      <sheetData sheetId="23244" refreshError="1"/>
      <sheetData sheetId="23245" refreshError="1"/>
      <sheetData sheetId="23246" refreshError="1"/>
      <sheetData sheetId="23247" refreshError="1"/>
      <sheetData sheetId="23248" refreshError="1"/>
      <sheetData sheetId="23249" refreshError="1"/>
      <sheetData sheetId="23250" refreshError="1"/>
      <sheetData sheetId="23251" refreshError="1"/>
      <sheetData sheetId="23252" refreshError="1"/>
      <sheetData sheetId="23253" refreshError="1"/>
      <sheetData sheetId="23254" refreshError="1"/>
      <sheetData sheetId="23255" refreshError="1"/>
      <sheetData sheetId="23256" refreshError="1"/>
      <sheetData sheetId="23257" refreshError="1"/>
      <sheetData sheetId="23258">
        <row r="2">
          <cell r="A2" t="str">
            <v>January</v>
          </cell>
        </row>
      </sheetData>
      <sheetData sheetId="23259" refreshError="1"/>
      <sheetData sheetId="23260"/>
      <sheetData sheetId="23261"/>
      <sheetData sheetId="23262"/>
      <sheetData sheetId="23263"/>
      <sheetData sheetId="23264"/>
      <sheetData sheetId="23265"/>
      <sheetData sheetId="23266"/>
      <sheetData sheetId="23267"/>
      <sheetData sheetId="23268"/>
      <sheetData sheetId="23269"/>
      <sheetData sheetId="23270"/>
      <sheetData sheetId="23271" refreshError="1"/>
      <sheetData sheetId="23272" refreshError="1"/>
      <sheetData sheetId="23273" refreshError="1"/>
      <sheetData sheetId="23274" refreshError="1"/>
      <sheetData sheetId="23275" refreshError="1"/>
      <sheetData sheetId="23276" refreshError="1"/>
      <sheetData sheetId="23277" refreshError="1"/>
      <sheetData sheetId="23278" refreshError="1"/>
      <sheetData sheetId="23279" refreshError="1"/>
      <sheetData sheetId="23280"/>
      <sheetData sheetId="23281"/>
      <sheetData sheetId="23282"/>
      <sheetData sheetId="23283" refreshError="1"/>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refreshError="1"/>
      <sheetData sheetId="23306" refreshError="1"/>
      <sheetData sheetId="23307" refreshError="1"/>
      <sheetData sheetId="23308" refreshError="1"/>
      <sheetData sheetId="23309" refreshError="1"/>
      <sheetData sheetId="23310" refreshError="1"/>
      <sheetData sheetId="23311" refreshError="1"/>
      <sheetData sheetId="23312" refreshError="1"/>
      <sheetData sheetId="23313" refreshError="1"/>
      <sheetData sheetId="23314" refreshError="1"/>
      <sheetData sheetId="23315" refreshError="1"/>
      <sheetData sheetId="23316" refreshError="1"/>
      <sheetData sheetId="23317" refreshError="1"/>
      <sheetData sheetId="23318" refreshError="1"/>
      <sheetData sheetId="23319" refreshError="1"/>
      <sheetData sheetId="23320" refreshError="1"/>
      <sheetData sheetId="23321" refreshError="1"/>
      <sheetData sheetId="23322" refreshError="1"/>
      <sheetData sheetId="23323" refreshError="1"/>
      <sheetData sheetId="23324" refreshError="1"/>
      <sheetData sheetId="23325" refreshError="1"/>
      <sheetData sheetId="23326" refreshError="1"/>
      <sheetData sheetId="23327" refreshError="1"/>
      <sheetData sheetId="23328" refreshError="1"/>
      <sheetData sheetId="23329" refreshError="1"/>
      <sheetData sheetId="23330" refreshError="1"/>
      <sheetData sheetId="23331" refreshError="1"/>
      <sheetData sheetId="23332" refreshError="1"/>
      <sheetData sheetId="23333" refreshError="1"/>
      <sheetData sheetId="23334" refreshError="1"/>
      <sheetData sheetId="23335" refreshError="1"/>
      <sheetData sheetId="23336" refreshError="1"/>
      <sheetData sheetId="23337" refreshError="1"/>
      <sheetData sheetId="23338" refreshError="1"/>
      <sheetData sheetId="23339" refreshError="1"/>
      <sheetData sheetId="23340" refreshError="1"/>
      <sheetData sheetId="23341" refreshError="1"/>
      <sheetData sheetId="23342" refreshError="1"/>
      <sheetData sheetId="23343" refreshError="1"/>
      <sheetData sheetId="23344" refreshError="1"/>
      <sheetData sheetId="23345" refreshError="1"/>
      <sheetData sheetId="23346" refreshError="1"/>
      <sheetData sheetId="23347" refreshError="1"/>
      <sheetData sheetId="23348" refreshError="1"/>
      <sheetData sheetId="23349" refreshError="1"/>
      <sheetData sheetId="23350" refreshError="1"/>
      <sheetData sheetId="23351" refreshError="1"/>
      <sheetData sheetId="23352" refreshError="1"/>
      <sheetData sheetId="23353" refreshError="1"/>
      <sheetData sheetId="23354" refreshError="1"/>
      <sheetData sheetId="23355" refreshError="1"/>
      <sheetData sheetId="23356" refreshError="1"/>
      <sheetData sheetId="23357" refreshError="1"/>
      <sheetData sheetId="23358" refreshError="1"/>
      <sheetData sheetId="23359" refreshError="1"/>
      <sheetData sheetId="23360"/>
      <sheetData sheetId="23361"/>
      <sheetData sheetId="23362" refreshError="1"/>
      <sheetData sheetId="23363" refreshError="1"/>
      <sheetData sheetId="23364" refreshError="1"/>
      <sheetData sheetId="23365" refreshError="1"/>
      <sheetData sheetId="23366" refreshError="1"/>
      <sheetData sheetId="23367" refreshError="1"/>
      <sheetData sheetId="23368" refreshError="1"/>
      <sheetData sheetId="23369" refreshError="1"/>
      <sheetData sheetId="23370" refreshError="1"/>
      <sheetData sheetId="23371" refreshError="1"/>
      <sheetData sheetId="23372" refreshError="1"/>
      <sheetData sheetId="23373" refreshError="1"/>
      <sheetData sheetId="23374" refreshError="1"/>
      <sheetData sheetId="23375" refreshError="1"/>
      <sheetData sheetId="23376" refreshError="1"/>
      <sheetData sheetId="23377" refreshError="1"/>
      <sheetData sheetId="23378" refreshError="1"/>
      <sheetData sheetId="23379" refreshError="1"/>
      <sheetData sheetId="23380" refreshError="1"/>
      <sheetData sheetId="23381" refreshError="1"/>
      <sheetData sheetId="23382" refreshError="1"/>
      <sheetData sheetId="23383" refreshError="1"/>
      <sheetData sheetId="23384" refreshError="1"/>
      <sheetData sheetId="23385" refreshError="1"/>
      <sheetData sheetId="23386" refreshError="1"/>
      <sheetData sheetId="23387" refreshError="1"/>
      <sheetData sheetId="23388" refreshError="1"/>
      <sheetData sheetId="23389" refreshError="1"/>
      <sheetData sheetId="23390" refreshError="1"/>
      <sheetData sheetId="23391" refreshError="1"/>
      <sheetData sheetId="23392">
        <row r="2">
          <cell r="A2" t="str">
            <v>Product RFPs</v>
          </cell>
        </row>
      </sheetData>
      <sheetData sheetId="23393" refreshError="1"/>
      <sheetData sheetId="23394" refreshError="1"/>
      <sheetData sheetId="23395" refreshError="1"/>
      <sheetData sheetId="23396" refreshError="1"/>
      <sheetData sheetId="23397" refreshError="1"/>
      <sheetData sheetId="23398" refreshError="1"/>
      <sheetData sheetId="23399" refreshError="1"/>
      <sheetData sheetId="23400" refreshError="1"/>
      <sheetData sheetId="23401" refreshError="1"/>
      <sheetData sheetId="23402" refreshError="1"/>
      <sheetData sheetId="23403" refreshError="1"/>
      <sheetData sheetId="23404" refreshError="1"/>
      <sheetData sheetId="23405" refreshError="1"/>
      <sheetData sheetId="23406" refreshError="1"/>
      <sheetData sheetId="23407" refreshError="1"/>
      <sheetData sheetId="23408" refreshError="1"/>
      <sheetData sheetId="23409" refreshError="1"/>
      <sheetData sheetId="23410" refreshError="1"/>
      <sheetData sheetId="23411" refreshError="1"/>
      <sheetData sheetId="23412" refreshError="1"/>
      <sheetData sheetId="23413" refreshError="1"/>
      <sheetData sheetId="23414" refreshError="1"/>
      <sheetData sheetId="23415" refreshError="1"/>
      <sheetData sheetId="23416">
        <row r="4">
          <cell r="C4" t="str">
            <v>$ in billions</v>
          </cell>
        </row>
      </sheetData>
      <sheetData sheetId="23417" refreshError="1"/>
      <sheetData sheetId="23418" refreshError="1"/>
      <sheetData sheetId="23419" refreshError="1"/>
      <sheetData sheetId="23420"/>
      <sheetData sheetId="23421" refreshError="1"/>
      <sheetData sheetId="23422"/>
      <sheetData sheetId="23423" refreshError="1"/>
      <sheetData sheetId="23424" refreshError="1"/>
      <sheetData sheetId="23425" refreshError="1"/>
      <sheetData sheetId="23426" refreshError="1"/>
      <sheetData sheetId="23427" refreshError="1"/>
      <sheetData sheetId="23428" refreshError="1"/>
      <sheetData sheetId="23429" refreshError="1"/>
      <sheetData sheetId="23430" refreshError="1"/>
      <sheetData sheetId="23431"/>
      <sheetData sheetId="23432">
        <row r="3">
          <cell r="B3" t="str">
            <v>($ in millions)</v>
          </cell>
        </row>
      </sheetData>
      <sheetData sheetId="23433">
        <row r="3">
          <cell r="D3" t="str">
            <v>Custom Alloy</v>
          </cell>
        </row>
      </sheetData>
      <sheetData sheetId="23434"/>
      <sheetData sheetId="23435" refreshError="1"/>
      <sheetData sheetId="23436">
        <row r="2">
          <cell r="B2" t="str">
            <v>October Pro Forma Balance Sheet</v>
          </cell>
        </row>
      </sheetData>
      <sheetData sheetId="23437"/>
      <sheetData sheetId="23438"/>
      <sheetData sheetId="23439"/>
      <sheetData sheetId="23440" refreshError="1"/>
      <sheetData sheetId="23441" refreshError="1"/>
      <sheetData sheetId="23442" refreshError="1"/>
      <sheetData sheetId="23443" refreshError="1"/>
      <sheetData sheetId="23444" refreshError="1"/>
      <sheetData sheetId="23445"/>
      <sheetData sheetId="23446" refreshError="1"/>
      <sheetData sheetId="23447" refreshError="1"/>
      <sheetData sheetId="23448" refreshError="1"/>
      <sheetData sheetId="23449" refreshError="1"/>
      <sheetData sheetId="23450" refreshError="1"/>
      <sheetData sheetId="23451" refreshError="1"/>
      <sheetData sheetId="23452" refreshError="1"/>
      <sheetData sheetId="23453" refreshError="1"/>
      <sheetData sheetId="23454" refreshError="1"/>
      <sheetData sheetId="23455" refreshError="1"/>
      <sheetData sheetId="23456" refreshError="1"/>
      <sheetData sheetId="23457" refreshError="1"/>
      <sheetData sheetId="23458" refreshError="1"/>
      <sheetData sheetId="23459" refreshError="1"/>
      <sheetData sheetId="23460" refreshError="1"/>
      <sheetData sheetId="23461">
        <row r="1">
          <cell r="A1" t="str">
            <v>OLD SEE SONIC FOLDER FOR UPDATED VERSION</v>
          </cell>
        </row>
      </sheetData>
      <sheetData sheetId="23462">
        <row r="1">
          <cell r="A1" t="str">
            <v>OLD SEE HAYES FOLDER FOR UPDATED VERSION</v>
          </cell>
        </row>
      </sheetData>
      <sheetData sheetId="23463" refreshError="1"/>
      <sheetData sheetId="23464" refreshError="1"/>
      <sheetData sheetId="23465"/>
      <sheetData sheetId="23466" refreshError="1"/>
      <sheetData sheetId="23467" refreshError="1"/>
      <sheetData sheetId="23468" refreshError="1"/>
      <sheetData sheetId="23469" refreshError="1"/>
      <sheetData sheetId="23470" refreshError="1"/>
      <sheetData sheetId="23471" refreshError="1"/>
      <sheetData sheetId="23472" refreshError="1"/>
      <sheetData sheetId="23473" refreshError="1"/>
      <sheetData sheetId="23474" refreshError="1"/>
      <sheetData sheetId="23475" refreshError="1"/>
      <sheetData sheetId="23476"/>
      <sheetData sheetId="23477"/>
      <sheetData sheetId="23478"/>
      <sheetData sheetId="23479" refreshError="1"/>
      <sheetData sheetId="23480" refreshError="1"/>
      <sheetData sheetId="23481" refreshError="1"/>
      <sheetData sheetId="23482" refreshError="1"/>
      <sheetData sheetId="23483" refreshError="1"/>
      <sheetData sheetId="23484"/>
      <sheetData sheetId="23485"/>
      <sheetData sheetId="23486" refreshError="1"/>
      <sheetData sheetId="23487" refreshError="1"/>
      <sheetData sheetId="23488" refreshError="1"/>
      <sheetData sheetId="23489" refreshError="1"/>
      <sheetData sheetId="23490" refreshError="1"/>
      <sheetData sheetId="23491" refreshError="1"/>
      <sheetData sheetId="23492" refreshError="1"/>
      <sheetData sheetId="23493" refreshError="1"/>
      <sheetData sheetId="23494"/>
      <sheetData sheetId="23495" refreshError="1"/>
      <sheetData sheetId="23496" refreshError="1"/>
      <sheetData sheetId="23497" refreshError="1"/>
      <sheetData sheetId="23498" refreshError="1"/>
      <sheetData sheetId="23499" refreshError="1"/>
      <sheetData sheetId="23500" refreshError="1"/>
      <sheetData sheetId="23501" refreshError="1"/>
      <sheetData sheetId="23502" refreshError="1"/>
      <sheetData sheetId="23503" refreshError="1"/>
      <sheetData sheetId="23504" refreshError="1"/>
      <sheetData sheetId="23505" refreshError="1"/>
      <sheetData sheetId="23506" refreshError="1"/>
      <sheetData sheetId="23507" refreshError="1"/>
      <sheetData sheetId="23508" refreshError="1"/>
      <sheetData sheetId="23509" refreshError="1"/>
      <sheetData sheetId="23510" refreshError="1"/>
      <sheetData sheetId="23511" refreshError="1"/>
      <sheetData sheetId="23512" refreshError="1"/>
      <sheetData sheetId="23513" refreshError="1"/>
      <sheetData sheetId="23514" refreshError="1"/>
      <sheetData sheetId="23515" refreshError="1"/>
      <sheetData sheetId="23516" refreshError="1"/>
      <sheetData sheetId="23517" refreshError="1"/>
      <sheetData sheetId="23518" refreshError="1"/>
      <sheetData sheetId="23519" refreshError="1"/>
      <sheetData sheetId="23520" refreshError="1"/>
      <sheetData sheetId="23521" refreshError="1"/>
      <sheetData sheetId="23522" refreshError="1"/>
      <sheetData sheetId="23523" refreshError="1"/>
      <sheetData sheetId="23524" refreshError="1"/>
      <sheetData sheetId="23525" refreshError="1"/>
      <sheetData sheetId="23526"/>
      <sheetData sheetId="23527" refreshError="1"/>
      <sheetData sheetId="23528" refreshError="1"/>
      <sheetData sheetId="23529" refreshError="1"/>
      <sheetData sheetId="23530" refreshError="1"/>
      <sheetData sheetId="23531" refreshError="1"/>
      <sheetData sheetId="23532" refreshError="1"/>
      <sheetData sheetId="23533" refreshError="1"/>
      <sheetData sheetId="23534" refreshError="1"/>
      <sheetData sheetId="23535" refreshError="1"/>
      <sheetData sheetId="23536" refreshError="1"/>
      <sheetData sheetId="23537" refreshError="1"/>
      <sheetData sheetId="23538"/>
      <sheetData sheetId="23539" refreshError="1"/>
      <sheetData sheetId="23540" refreshError="1"/>
      <sheetData sheetId="23541" refreshError="1"/>
      <sheetData sheetId="23542" refreshError="1"/>
      <sheetData sheetId="23543" refreshError="1"/>
      <sheetData sheetId="23544" refreshError="1"/>
      <sheetData sheetId="23545" refreshError="1"/>
      <sheetData sheetId="23546" refreshError="1"/>
      <sheetData sheetId="23547" refreshError="1"/>
      <sheetData sheetId="23548" refreshError="1"/>
      <sheetData sheetId="23549" refreshError="1"/>
      <sheetData sheetId="23550" refreshError="1"/>
      <sheetData sheetId="23551" refreshError="1"/>
      <sheetData sheetId="23552" refreshError="1"/>
      <sheetData sheetId="23553" refreshError="1"/>
      <sheetData sheetId="23554" refreshError="1"/>
      <sheetData sheetId="23555" refreshError="1"/>
      <sheetData sheetId="23556" refreshError="1"/>
      <sheetData sheetId="23557"/>
      <sheetData sheetId="23558"/>
      <sheetData sheetId="23559">
        <row r="5">
          <cell r="J5" t="str">
            <v xml:space="preserve">Microtune Operating Model @ </v>
          </cell>
        </row>
      </sheetData>
      <sheetData sheetId="23560">
        <row r="8">
          <cell r="I8" t="str">
            <v>Calendar Year Ended December 31,</v>
          </cell>
        </row>
      </sheetData>
      <sheetData sheetId="23561">
        <row r="1">
          <cell r="F1" t="str">
            <v>ANAD</v>
          </cell>
        </row>
      </sheetData>
      <sheetData sheetId="23562">
        <row r="4">
          <cell r="B4" t="str">
            <v>ANAD v. TUNE Normalized 1yr</v>
          </cell>
        </row>
      </sheetData>
      <sheetData sheetId="23563">
        <row r="4">
          <cell r="B4" t="str">
            <v>CSR 1yr</v>
          </cell>
        </row>
      </sheetData>
      <sheetData sheetId="23564"/>
      <sheetData sheetId="23565">
        <row r="2">
          <cell r="A2" t="str">
            <v>Q1 2009 to Q2 2009 Rev Growth (%)</v>
          </cell>
        </row>
      </sheetData>
      <sheetData sheetId="23566"/>
      <sheetData sheetId="23567">
        <row r="6">
          <cell r="D6" t="str">
            <v>Anadigics</v>
          </cell>
        </row>
      </sheetData>
      <sheetData sheetId="23568">
        <row r="8">
          <cell r="D8" t="str">
            <v>Semiconductor Transaction Comparables</v>
          </cell>
        </row>
      </sheetData>
      <sheetData sheetId="23569">
        <row r="3">
          <cell r="D3" t="str">
            <v>CHART 2</v>
          </cell>
        </row>
      </sheetData>
      <sheetData sheetId="23570">
        <row r="2">
          <cell r="C2" t="str">
            <v>ANAD</v>
          </cell>
        </row>
      </sheetData>
      <sheetData sheetId="23571" refreshError="1"/>
      <sheetData sheetId="23572"/>
      <sheetData sheetId="23573">
        <row r="1">
          <cell r="A1" t="str">
            <v>Microtune share price as of 12/04/09</v>
          </cell>
        </row>
      </sheetData>
      <sheetData sheetId="23574">
        <row r="1">
          <cell r="L1" t="str">
            <v>Data Table - Net New Shares</v>
          </cell>
        </row>
      </sheetData>
      <sheetData sheetId="23575"/>
      <sheetData sheetId="23576">
        <row r="1">
          <cell r="F1" t="str">
            <v>ANAD</v>
          </cell>
        </row>
      </sheetData>
      <sheetData sheetId="23577">
        <row r="3">
          <cell r="A3" t="str">
            <v>Date</v>
          </cell>
        </row>
      </sheetData>
      <sheetData sheetId="23578"/>
      <sheetData sheetId="23579"/>
      <sheetData sheetId="23580">
        <row r="3">
          <cell r="A3" t="str">
            <v>Date</v>
          </cell>
        </row>
      </sheetData>
      <sheetData sheetId="23581"/>
      <sheetData sheetId="23582"/>
      <sheetData sheetId="23583"/>
      <sheetData sheetId="23584" refreshError="1"/>
      <sheetData sheetId="23585"/>
      <sheetData sheetId="23586"/>
      <sheetData sheetId="23587">
        <row r="2">
          <cell r="B2" t="str">
            <v>Source: http://data.bls.gov/PDQ/servlet/SurveyOutputServlet?series_id=LNS14000000</v>
          </cell>
        </row>
      </sheetData>
      <sheetData sheetId="23588">
        <row r="1">
          <cell r="A1" t="str">
            <v>Table 2.1. Personal Income and Its Disposition</v>
          </cell>
        </row>
      </sheetData>
      <sheetData sheetId="23589">
        <row r="1">
          <cell r="A1" t="str">
            <v>http://www.bea.gov/national/nipaweb/TableView.asp?SelectedTable=5&amp;ViewSeries=NO&amp;Java=no&amp;Request3Place=N&amp;3Place=N&amp;FromView=YES&amp;Freq=Year&amp;FirstYear=2002&amp;LastYear=2004&amp;3Place=N&amp;AllYearsChk=YES&amp;Update=Update&amp;JavaBox=no</v>
          </cell>
        </row>
      </sheetData>
      <sheetData sheetId="23590">
        <row r="1">
          <cell r="A1" t="str">
            <v>Personal Savings</v>
          </cell>
        </row>
      </sheetData>
      <sheetData sheetId="23591">
        <row r="1">
          <cell r="E1" t="str">
            <v xml:space="preserve">The household debt service ratio (DSR) is an estimate of the ratio of debt payments to disposable personal income. Debt payments consist of the estimated required payments on outstanding mortgage and consumer debt. </v>
          </cell>
        </row>
      </sheetData>
      <sheetData sheetId="23592">
        <row r="1">
          <cell r="B1" t="str">
            <v>Annual Data</v>
          </cell>
        </row>
      </sheetData>
      <sheetData sheetId="23593">
        <row r="1">
          <cell r="E1" t="str">
            <v xml:space="preserve">Steel - US Import </v>
          </cell>
        </row>
      </sheetData>
      <sheetData sheetId="23594">
        <row r="1">
          <cell r="B1" t="str">
            <v>Source: http://www.federalreserve.gov/releases/g19/Current/</v>
          </cell>
        </row>
      </sheetData>
      <sheetData sheetId="23595">
        <row r="3">
          <cell r="B3" t="str">
            <v>1999</v>
          </cell>
        </row>
      </sheetData>
      <sheetData sheetId="23596">
        <row r="3">
          <cell r="B3" t="str">
            <v>GES Exposition Services, a Viad (VVI) subsidiary</v>
          </cell>
        </row>
      </sheetData>
      <sheetData sheetId="23597"/>
      <sheetData sheetId="23598"/>
      <sheetData sheetId="23599">
        <row r="2">
          <cell r="B2" t="str">
            <v>Straw Man Transaction</v>
          </cell>
        </row>
      </sheetData>
      <sheetData sheetId="23600"/>
      <sheetData sheetId="23601"/>
      <sheetData sheetId="23602">
        <row r="1">
          <cell r="Z1">
            <v>1</v>
          </cell>
        </row>
      </sheetData>
      <sheetData sheetId="23603"/>
      <sheetData sheetId="23604" refreshError="1"/>
      <sheetData sheetId="23605">
        <row r="2">
          <cell r="B2" t="str">
            <v>MedSolutions Financial Data</v>
          </cell>
        </row>
      </sheetData>
      <sheetData sheetId="23606" refreshError="1"/>
      <sheetData sheetId="23607" refreshError="1"/>
      <sheetData sheetId="23608" refreshError="1"/>
      <sheetData sheetId="23609" refreshError="1"/>
      <sheetData sheetId="23610" refreshError="1"/>
      <sheetData sheetId="23611" refreshError="1"/>
      <sheetData sheetId="23612" refreshError="1"/>
      <sheetData sheetId="23613" refreshError="1"/>
      <sheetData sheetId="23614" refreshError="1"/>
      <sheetData sheetId="23615" refreshError="1"/>
      <sheetData sheetId="23616" refreshError="1"/>
      <sheetData sheetId="23617" refreshError="1"/>
      <sheetData sheetId="23618" refreshError="1"/>
      <sheetData sheetId="23619" refreshError="1"/>
      <sheetData sheetId="23620" refreshError="1"/>
      <sheetData sheetId="23621" refreshError="1"/>
      <sheetData sheetId="23622" refreshError="1"/>
      <sheetData sheetId="23623" refreshError="1"/>
      <sheetData sheetId="23624" refreshError="1"/>
      <sheetData sheetId="23625" refreshError="1"/>
      <sheetData sheetId="23626" refreshError="1"/>
      <sheetData sheetId="23627" refreshError="1"/>
      <sheetData sheetId="23628" refreshError="1"/>
      <sheetData sheetId="23629" refreshError="1"/>
      <sheetData sheetId="23630" refreshError="1"/>
      <sheetData sheetId="23631" refreshError="1"/>
      <sheetData sheetId="23632" refreshError="1"/>
      <sheetData sheetId="23633" refreshError="1"/>
      <sheetData sheetId="23634" refreshError="1"/>
      <sheetData sheetId="23635" refreshError="1"/>
      <sheetData sheetId="23636" refreshError="1"/>
      <sheetData sheetId="23637" refreshError="1"/>
      <sheetData sheetId="23638" refreshError="1"/>
      <sheetData sheetId="23639" refreshError="1"/>
      <sheetData sheetId="23640" refreshError="1"/>
      <sheetData sheetId="23641" refreshError="1"/>
      <sheetData sheetId="23642" refreshError="1"/>
      <sheetData sheetId="23643">
        <row r="2">
          <cell r="C2" t="str">
            <v>Iowa</v>
          </cell>
        </row>
      </sheetData>
      <sheetData sheetId="23644">
        <row r="1">
          <cell r="E1" t="str">
            <v>Iowa</v>
          </cell>
        </row>
      </sheetData>
      <sheetData sheetId="23645">
        <row r="1">
          <cell r="B1" t="str">
            <v>Revenue Synergies - .50 Case</v>
          </cell>
        </row>
      </sheetData>
      <sheetData sheetId="23646">
        <row r="1">
          <cell r="B1" t="str">
            <v>Revenue Synergies - .50 Case</v>
          </cell>
        </row>
      </sheetData>
      <sheetData sheetId="23647">
        <row r="3">
          <cell r="E3" t="str">
            <v>Iowa</v>
          </cell>
        </row>
      </sheetData>
      <sheetData sheetId="23648">
        <row r="1">
          <cell r="B1" t="str">
            <v>NO SYNERGIES</v>
          </cell>
        </row>
      </sheetData>
      <sheetData sheetId="23649">
        <row r="2">
          <cell r="C2" t="str">
            <v>2009A</v>
          </cell>
        </row>
      </sheetData>
      <sheetData sheetId="23650">
        <row r="1">
          <cell r="A1" t="str">
            <v>Revenue by Group (2009A)</v>
          </cell>
        </row>
      </sheetData>
      <sheetData sheetId="23651">
        <row r="1">
          <cell r="A1" t="str">
            <v>Revenue by Group (2010E)</v>
          </cell>
        </row>
      </sheetData>
      <sheetData sheetId="23652">
        <row r="1">
          <cell r="A1" t="str">
            <v>Headcount by Group (2009A)</v>
          </cell>
        </row>
      </sheetData>
      <sheetData sheetId="23653" refreshError="1"/>
      <sheetData sheetId="23654">
        <row r="1">
          <cell r="E1" t="str">
            <v>Number of Utah Partners</v>
          </cell>
        </row>
      </sheetData>
      <sheetData sheetId="23655" refreshError="1"/>
      <sheetData sheetId="23656" refreshError="1"/>
      <sheetData sheetId="23657">
        <row r="5">
          <cell r="C5" t="str">
            <v>Revenue</v>
          </cell>
        </row>
      </sheetData>
      <sheetData sheetId="23658">
        <row r="5">
          <cell r="F5" t="str">
            <v>2009A</v>
          </cell>
        </row>
      </sheetData>
      <sheetData sheetId="23659">
        <row r="5">
          <cell r="D5" t="str">
            <v>($ in thousands)</v>
          </cell>
        </row>
      </sheetData>
      <sheetData sheetId="23660">
        <row r="2">
          <cell r="B2" t="str">
            <v>($ in thousands)</v>
          </cell>
        </row>
      </sheetData>
      <sheetData sheetId="23661" refreshError="1"/>
      <sheetData sheetId="23662">
        <row r="2">
          <cell r="B2" t="str">
            <v>($ in thousands)</v>
          </cell>
        </row>
      </sheetData>
      <sheetData sheetId="23663">
        <row r="5">
          <cell r="E5" t="str">
            <v>Revenue</v>
          </cell>
        </row>
      </sheetData>
      <sheetData sheetId="23664">
        <row r="1">
          <cell r="D1" t="str">
            <v>** have included endorsements in New Ventures as well</v>
          </cell>
        </row>
      </sheetData>
      <sheetData sheetId="23665">
        <row r="5">
          <cell r="D5" t="str">
            <v>($ in thousands)</v>
          </cell>
        </row>
      </sheetData>
      <sheetData sheetId="23666">
        <row r="2">
          <cell r="B2" t="str">
            <v>($ in thousands)</v>
          </cell>
        </row>
      </sheetData>
      <sheetData sheetId="23667" refreshError="1"/>
      <sheetData sheetId="23668">
        <row r="1">
          <cell r="B1" t="str">
            <v>Project Gold</v>
          </cell>
        </row>
      </sheetData>
      <sheetData sheetId="23669" refreshError="1"/>
      <sheetData sheetId="23670">
        <row r="1">
          <cell r="B1" t="str">
            <v>Project Gold</v>
          </cell>
        </row>
      </sheetData>
      <sheetData sheetId="23671" refreshError="1"/>
      <sheetData sheetId="23672" refreshError="1"/>
      <sheetData sheetId="23673" refreshError="1"/>
      <sheetData sheetId="23674" refreshError="1"/>
      <sheetData sheetId="23675" refreshError="1"/>
      <sheetData sheetId="23676" refreshError="1"/>
      <sheetData sheetId="23677" refreshError="1"/>
      <sheetData sheetId="23678" refreshError="1"/>
      <sheetData sheetId="23679" refreshError="1"/>
      <sheetData sheetId="23680" refreshError="1"/>
      <sheetData sheetId="23681" refreshError="1"/>
      <sheetData sheetId="23682" refreshError="1"/>
      <sheetData sheetId="23683" refreshError="1"/>
      <sheetData sheetId="23684" refreshError="1"/>
      <sheetData sheetId="23685" refreshError="1"/>
      <sheetData sheetId="23686" refreshError="1"/>
      <sheetData sheetId="23687" refreshError="1"/>
      <sheetData sheetId="23688" refreshError="1"/>
      <sheetData sheetId="23689" refreshError="1"/>
      <sheetData sheetId="23690" refreshError="1"/>
      <sheetData sheetId="23691" refreshError="1"/>
      <sheetData sheetId="23692" refreshError="1"/>
      <sheetData sheetId="23693" refreshError="1"/>
      <sheetData sheetId="23694">
        <row r="1">
          <cell r="A1" t="str">
            <v>HOFT</v>
          </cell>
        </row>
      </sheetData>
      <sheetData sheetId="23695" refreshError="1"/>
      <sheetData sheetId="23696" refreshError="1"/>
      <sheetData sheetId="23697" refreshError="1"/>
      <sheetData sheetId="23698" refreshError="1"/>
      <sheetData sheetId="23699" refreshError="1"/>
      <sheetData sheetId="23700" refreshError="1"/>
      <sheetData sheetId="23701">
        <row r="2">
          <cell r="H2" t="str">
            <v>Min</v>
          </cell>
        </row>
      </sheetData>
      <sheetData sheetId="23702" refreshError="1"/>
      <sheetData sheetId="23703" refreshError="1"/>
      <sheetData sheetId="23704"/>
      <sheetData sheetId="23705"/>
      <sheetData sheetId="23706" refreshError="1"/>
      <sheetData sheetId="23707"/>
      <sheetData sheetId="23708" refreshError="1"/>
      <sheetData sheetId="23709" refreshError="1"/>
      <sheetData sheetId="23710"/>
      <sheetData sheetId="23711" refreshError="1"/>
      <sheetData sheetId="23712" refreshError="1"/>
      <sheetData sheetId="23713" refreshError="1"/>
      <sheetData sheetId="23714" refreshError="1"/>
      <sheetData sheetId="23715"/>
      <sheetData sheetId="23716"/>
      <sheetData sheetId="23717"/>
      <sheetData sheetId="23718"/>
      <sheetData sheetId="23719" refreshError="1"/>
      <sheetData sheetId="23720" refreshError="1"/>
      <sheetData sheetId="23721" refreshError="1"/>
      <sheetData sheetId="23722" refreshError="1"/>
      <sheetData sheetId="23723" refreshError="1"/>
      <sheetData sheetId="23724" refreshError="1"/>
      <sheetData sheetId="23725" refreshError="1"/>
      <sheetData sheetId="23726" refreshError="1"/>
      <sheetData sheetId="23727" refreshError="1"/>
      <sheetData sheetId="23728" refreshError="1"/>
      <sheetData sheetId="23729" refreshError="1"/>
      <sheetData sheetId="23730" refreshError="1"/>
      <sheetData sheetId="23731" refreshError="1"/>
      <sheetData sheetId="23732" refreshError="1"/>
      <sheetData sheetId="23733" refreshError="1"/>
      <sheetData sheetId="23734" refreshError="1"/>
      <sheetData sheetId="23735" refreshError="1"/>
      <sheetData sheetId="23736" refreshError="1"/>
      <sheetData sheetId="23737" refreshError="1"/>
      <sheetData sheetId="23738"/>
      <sheetData sheetId="23739" refreshError="1"/>
      <sheetData sheetId="23740"/>
      <sheetData sheetId="23741"/>
      <sheetData sheetId="23742"/>
      <sheetData sheetId="23743"/>
      <sheetData sheetId="23744"/>
      <sheetData sheetId="23745" refreshError="1"/>
      <sheetData sheetId="23746" refreshError="1"/>
      <sheetData sheetId="23747" refreshError="1"/>
      <sheetData sheetId="23748" refreshError="1"/>
      <sheetData sheetId="23749" refreshError="1"/>
      <sheetData sheetId="23750" refreshError="1"/>
      <sheetData sheetId="23751" refreshError="1"/>
      <sheetData sheetId="23752" refreshError="1"/>
      <sheetData sheetId="23753" refreshError="1"/>
      <sheetData sheetId="23754" refreshError="1"/>
      <sheetData sheetId="23755" refreshError="1"/>
      <sheetData sheetId="23756" refreshError="1"/>
      <sheetData sheetId="23757" refreshError="1"/>
      <sheetData sheetId="23758" refreshError="1"/>
      <sheetData sheetId="23759" refreshError="1"/>
      <sheetData sheetId="23760" refreshError="1"/>
      <sheetData sheetId="23761" refreshError="1"/>
      <sheetData sheetId="23762" refreshError="1"/>
      <sheetData sheetId="23763" refreshError="1"/>
      <sheetData sheetId="23764" refreshError="1"/>
      <sheetData sheetId="23765" refreshError="1"/>
      <sheetData sheetId="23766" refreshError="1"/>
      <sheetData sheetId="23767" refreshError="1"/>
      <sheetData sheetId="23768"/>
      <sheetData sheetId="23769"/>
      <sheetData sheetId="23770"/>
      <sheetData sheetId="23771">
        <row r="87">
          <cell r="I87">
            <v>59200</v>
          </cell>
        </row>
      </sheetData>
      <sheetData sheetId="23772"/>
      <sheetData sheetId="23773"/>
      <sheetData sheetId="23774">
        <row r="29">
          <cell r="R29">
            <v>3.6676012333816614</v>
          </cell>
        </row>
      </sheetData>
      <sheetData sheetId="23775"/>
      <sheetData sheetId="23776"/>
      <sheetData sheetId="23777">
        <row r="11">
          <cell r="M11">
            <v>185150</v>
          </cell>
        </row>
      </sheetData>
      <sheetData sheetId="23778">
        <row r="10">
          <cell r="H10">
            <v>173954.94947477369</v>
          </cell>
        </row>
      </sheetData>
      <sheetData sheetId="23779" refreshError="1"/>
      <sheetData sheetId="23780" refreshError="1"/>
      <sheetData sheetId="23781" refreshError="1"/>
      <sheetData sheetId="23782" refreshError="1"/>
      <sheetData sheetId="23783" refreshError="1"/>
      <sheetData sheetId="23784" refreshError="1"/>
      <sheetData sheetId="23785" refreshError="1"/>
      <sheetData sheetId="23786" refreshError="1"/>
      <sheetData sheetId="23787">
        <row r="24">
          <cell r="L24">
            <v>11104</v>
          </cell>
        </row>
      </sheetData>
      <sheetData sheetId="23788"/>
      <sheetData sheetId="23789"/>
      <sheetData sheetId="23790"/>
      <sheetData sheetId="23791"/>
      <sheetData sheetId="23792"/>
      <sheetData sheetId="23793" refreshError="1"/>
      <sheetData sheetId="23794" refreshError="1"/>
      <sheetData sheetId="23795" refreshError="1"/>
      <sheetData sheetId="23796" refreshError="1"/>
      <sheetData sheetId="23797" refreshError="1"/>
      <sheetData sheetId="23798" refreshError="1"/>
      <sheetData sheetId="23799" refreshError="1"/>
      <sheetData sheetId="23800" refreshError="1"/>
      <sheetData sheetId="23801" refreshError="1"/>
      <sheetData sheetId="23802" refreshError="1"/>
      <sheetData sheetId="23803" refreshError="1"/>
      <sheetData sheetId="23804" refreshError="1"/>
      <sheetData sheetId="23805" refreshError="1"/>
      <sheetData sheetId="23806" refreshError="1"/>
      <sheetData sheetId="23807" refreshError="1"/>
      <sheetData sheetId="23808" refreshError="1"/>
      <sheetData sheetId="23809" refreshError="1"/>
      <sheetData sheetId="23810" refreshError="1"/>
      <sheetData sheetId="23811" refreshError="1"/>
      <sheetData sheetId="23812" refreshError="1"/>
      <sheetData sheetId="23813" refreshError="1"/>
      <sheetData sheetId="23814" refreshError="1"/>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refreshError="1"/>
      <sheetData sheetId="23835"/>
      <sheetData sheetId="23836"/>
      <sheetData sheetId="23837"/>
      <sheetData sheetId="23838"/>
      <sheetData sheetId="23839"/>
      <sheetData sheetId="23840"/>
      <sheetData sheetId="23841"/>
      <sheetData sheetId="23842"/>
      <sheetData sheetId="23843"/>
      <sheetData sheetId="23844"/>
      <sheetData sheetId="23845" refreshError="1"/>
      <sheetData sheetId="23846" refreshError="1"/>
      <sheetData sheetId="23847" refreshError="1"/>
      <sheetData sheetId="23848" refreshError="1"/>
      <sheetData sheetId="23849"/>
      <sheetData sheetId="23850" refreshError="1"/>
      <sheetData sheetId="23851" refreshError="1"/>
      <sheetData sheetId="23852"/>
      <sheetData sheetId="23853"/>
      <sheetData sheetId="23854"/>
      <sheetData sheetId="23855"/>
      <sheetData sheetId="23856" refreshError="1"/>
      <sheetData sheetId="23857" refreshError="1"/>
      <sheetData sheetId="23858" refreshError="1"/>
      <sheetData sheetId="23859" refreshError="1"/>
      <sheetData sheetId="23860" refreshError="1"/>
      <sheetData sheetId="23861" refreshError="1"/>
      <sheetData sheetId="23862" refreshError="1"/>
      <sheetData sheetId="23863"/>
      <sheetData sheetId="23864" refreshError="1"/>
      <sheetData sheetId="23865" refreshError="1"/>
      <sheetData sheetId="23866" refreshError="1"/>
      <sheetData sheetId="23867" refreshError="1"/>
      <sheetData sheetId="23868" refreshError="1"/>
      <sheetData sheetId="23869" refreshError="1"/>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refreshError="1"/>
      <sheetData sheetId="23897" refreshError="1"/>
      <sheetData sheetId="23898" refreshError="1"/>
      <sheetData sheetId="23899" refreshError="1"/>
      <sheetData sheetId="23900" refreshError="1"/>
      <sheetData sheetId="23901" refreshError="1"/>
      <sheetData sheetId="23902" refreshError="1"/>
      <sheetData sheetId="23903" refreshError="1"/>
      <sheetData sheetId="23904" refreshError="1"/>
      <sheetData sheetId="23905" refreshError="1"/>
      <sheetData sheetId="23906" refreshError="1"/>
      <sheetData sheetId="23907" refreshError="1"/>
      <sheetData sheetId="23908" refreshError="1"/>
      <sheetData sheetId="23909" refreshError="1"/>
      <sheetData sheetId="23910" refreshError="1"/>
      <sheetData sheetId="23911" refreshError="1"/>
      <sheetData sheetId="23912" refreshError="1"/>
      <sheetData sheetId="23913" refreshError="1"/>
      <sheetData sheetId="23914" refreshError="1"/>
      <sheetData sheetId="23915" refreshError="1"/>
      <sheetData sheetId="23916" refreshError="1"/>
      <sheetData sheetId="23917" refreshError="1"/>
      <sheetData sheetId="23918" refreshError="1"/>
      <sheetData sheetId="23919" refreshError="1"/>
      <sheetData sheetId="23920" refreshError="1"/>
      <sheetData sheetId="23921" refreshError="1"/>
      <sheetData sheetId="23922" refreshError="1"/>
      <sheetData sheetId="23923" refreshError="1"/>
      <sheetData sheetId="23924" refreshError="1"/>
      <sheetData sheetId="23925" refreshError="1"/>
      <sheetData sheetId="23926" refreshError="1"/>
      <sheetData sheetId="23927" refreshError="1"/>
      <sheetData sheetId="23928" refreshError="1"/>
      <sheetData sheetId="23929" refreshError="1"/>
      <sheetData sheetId="23930" refreshError="1"/>
      <sheetData sheetId="23931" refreshError="1"/>
      <sheetData sheetId="23932" refreshError="1"/>
      <sheetData sheetId="23933" refreshError="1"/>
      <sheetData sheetId="23934" refreshError="1"/>
      <sheetData sheetId="23935" refreshError="1"/>
      <sheetData sheetId="23936" refreshError="1"/>
      <sheetData sheetId="23937" refreshError="1"/>
      <sheetData sheetId="23938" refreshError="1"/>
      <sheetData sheetId="23939" refreshError="1"/>
      <sheetData sheetId="23940" refreshError="1"/>
      <sheetData sheetId="23941" refreshError="1"/>
      <sheetData sheetId="23942" refreshError="1"/>
      <sheetData sheetId="23943" refreshError="1"/>
      <sheetData sheetId="23944" refreshError="1"/>
      <sheetData sheetId="23945" refreshError="1"/>
      <sheetData sheetId="23946" refreshError="1"/>
      <sheetData sheetId="23947" refreshError="1"/>
      <sheetData sheetId="23948" refreshError="1"/>
      <sheetData sheetId="23949" refreshError="1"/>
      <sheetData sheetId="23950" refreshError="1"/>
      <sheetData sheetId="23951" refreshError="1"/>
      <sheetData sheetId="23952" refreshError="1"/>
      <sheetData sheetId="23953" refreshError="1"/>
      <sheetData sheetId="23954" refreshError="1"/>
      <sheetData sheetId="23955" refreshError="1"/>
      <sheetData sheetId="23956" refreshError="1"/>
      <sheetData sheetId="23957" refreshError="1"/>
      <sheetData sheetId="23958" refreshError="1"/>
      <sheetData sheetId="23959" refreshError="1"/>
      <sheetData sheetId="23960" refreshError="1"/>
      <sheetData sheetId="23961" refreshError="1"/>
      <sheetData sheetId="23962" refreshError="1"/>
      <sheetData sheetId="23963" refreshError="1"/>
      <sheetData sheetId="23964" refreshError="1"/>
      <sheetData sheetId="23965" refreshError="1"/>
      <sheetData sheetId="23966" refreshError="1"/>
      <sheetData sheetId="23967"/>
      <sheetData sheetId="23968" refreshError="1"/>
      <sheetData sheetId="23969" refreshError="1"/>
      <sheetData sheetId="23970" refreshError="1"/>
      <sheetData sheetId="23971" refreshError="1"/>
      <sheetData sheetId="23972" refreshError="1"/>
      <sheetData sheetId="23973" refreshError="1"/>
      <sheetData sheetId="23974" refreshError="1"/>
      <sheetData sheetId="23975" refreshError="1"/>
      <sheetData sheetId="23976" refreshError="1"/>
      <sheetData sheetId="23977" refreshError="1"/>
      <sheetData sheetId="23978" refreshError="1"/>
      <sheetData sheetId="23979"/>
      <sheetData sheetId="23980" refreshError="1"/>
      <sheetData sheetId="23981" refreshError="1"/>
      <sheetData sheetId="23982" refreshError="1"/>
      <sheetData sheetId="23983" refreshError="1"/>
      <sheetData sheetId="23984" refreshError="1"/>
      <sheetData sheetId="23985" refreshError="1"/>
      <sheetData sheetId="23986" refreshError="1"/>
      <sheetData sheetId="23987" refreshError="1"/>
      <sheetData sheetId="23988" refreshError="1"/>
      <sheetData sheetId="23989" refreshError="1"/>
      <sheetData sheetId="23990" refreshError="1"/>
      <sheetData sheetId="23991" refreshError="1"/>
      <sheetData sheetId="23992" refreshError="1"/>
      <sheetData sheetId="23993" refreshError="1"/>
      <sheetData sheetId="23994" refreshError="1"/>
      <sheetData sheetId="23995" refreshError="1"/>
      <sheetData sheetId="23996"/>
      <sheetData sheetId="23997"/>
      <sheetData sheetId="23998"/>
      <sheetData sheetId="23999"/>
      <sheetData sheetId="24000"/>
      <sheetData sheetId="24001"/>
      <sheetData sheetId="24002"/>
      <sheetData sheetId="24003"/>
      <sheetData sheetId="24004">
        <row r="15">
          <cell r="K15">
            <v>0.12</v>
          </cell>
        </row>
      </sheetData>
      <sheetData sheetId="24005"/>
      <sheetData sheetId="24006"/>
      <sheetData sheetId="24007"/>
      <sheetData sheetId="24008"/>
      <sheetData sheetId="24009"/>
      <sheetData sheetId="24010"/>
      <sheetData sheetId="24011"/>
      <sheetData sheetId="24012">
        <row r="11">
          <cell r="B11" t="str">
            <v>Revolver</v>
          </cell>
        </row>
      </sheetData>
      <sheetData sheetId="24013"/>
      <sheetData sheetId="24014"/>
      <sheetData sheetId="24015"/>
      <sheetData sheetId="24016"/>
      <sheetData sheetId="24017"/>
      <sheetData sheetId="24018">
        <row r="30">
          <cell r="H30">
            <v>14555.656711109101</v>
          </cell>
        </row>
      </sheetData>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refreshError="1"/>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row r="18">
          <cell r="J18">
            <v>3142.8560000000002</v>
          </cell>
        </row>
      </sheetData>
      <sheetData sheetId="24053">
        <row r="15">
          <cell r="H15">
            <v>-1288.80548342425</v>
          </cell>
        </row>
      </sheetData>
      <sheetData sheetId="24054"/>
      <sheetData sheetId="24055"/>
      <sheetData sheetId="24056"/>
      <sheetData sheetId="24057"/>
      <sheetData sheetId="24058"/>
      <sheetData sheetId="24059" refreshError="1"/>
      <sheetData sheetId="24060" refreshError="1"/>
      <sheetData sheetId="24061" refreshError="1"/>
      <sheetData sheetId="24062" refreshError="1"/>
      <sheetData sheetId="24063" refreshError="1"/>
      <sheetData sheetId="24064" refreshError="1"/>
      <sheetData sheetId="24065" refreshError="1"/>
      <sheetData sheetId="24066" refreshError="1"/>
      <sheetData sheetId="24067" refreshError="1"/>
      <sheetData sheetId="24068" refreshError="1"/>
      <sheetData sheetId="24069" refreshError="1"/>
      <sheetData sheetId="24070" refreshError="1"/>
      <sheetData sheetId="24071" refreshError="1"/>
      <sheetData sheetId="24072" refreshError="1"/>
      <sheetData sheetId="24073" refreshError="1"/>
      <sheetData sheetId="24074" refreshError="1"/>
      <sheetData sheetId="24075" refreshError="1"/>
      <sheetData sheetId="24076" refreshError="1"/>
      <sheetData sheetId="24077" refreshError="1"/>
      <sheetData sheetId="24078" refreshError="1"/>
      <sheetData sheetId="24079" refreshError="1"/>
      <sheetData sheetId="24080" refreshError="1"/>
      <sheetData sheetId="24081" refreshError="1"/>
      <sheetData sheetId="24082" refreshError="1"/>
      <sheetData sheetId="24083" refreshError="1"/>
      <sheetData sheetId="24084" refreshError="1"/>
      <sheetData sheetId="24085" refreshError="1"/>
      <sheetData sheetId="24086" refreshError="1"/>
      <sheetData sheetId="24087" refreshError="1"/>
      <sheetData sheetId="24088" refreshError="1"/>
      <sheetData sheetId="24089" refreshError="1"/>
      <sheetData sheetId="24090" refreshError="1"/>
      <sheetData sheetId="24091" refreshError="1"/>
      <sheetData sheetId="24092" refreshError="1"/>
      <sheetData sheetId="24093" refreshError="1"/>
      <sheetData sheetId="24094" refreshError="1"/>
      <sheetData sheetId="24095" refreshError="1"/>
      <sheetData sheetId="24096" refreshError="1"/>
      <sheetData sheetId="24097" refreshError="1"/>
      <sheetData sheetId="24098" refreshError="1"/>
      <sheetData sheetId="24099" refreshError="1"/>
      <sheetData sheetId="24100" refreshError="1"/>
      <sheetData sheetId="24101" refreshError="1"/>
      <sheetData sheetId="24102" refreshError="1"/>
      <sheetData sheetId="24103" refreshError="1"/>
      <sheetData sheetId="24104" refreshError="1"/>
      <sheetData sheetId="24105" refreshError="1"/>
      <sheetData sheetId="24106" refreshError="1"/>
      <sheetData sheetId="24107" refreshError="1"/>
      <sheetData sheetId="24108" refreshError="1"/>
      <sheetData sheetId="24109" refreshError="1"/>
      <sheetData sheetId="24110" refreshError="1"/>
      <sheetData sheetId="24111" refreshError="1"/>
      <sheetData sheetId="24112" refreshError="1"/>
      <sheetData sheetId="24113" refreshError="1"/>
      <sheetData sheetId="24114" refreshError="1"/>
      <sheetData sheetId="24115" refreshError="1"/>
      <sheetData sheetId="24116" refreshError="1"/>
      <sheetData sheetId="24117" refreshError="1"/>
      <sheetData sheetId="24118" refreshError="1"/>
      <sheetData sheetId="24119" refreshError="1"/>
      <sheetData sheetId="24120" refreshError="1"/>
      <sheetData sheetId="24121" refreshError="1"/>
      <sheetData sheetId="24122" refreshError="1"/>
      <sheetData sheetId="24123" refreshError="1"/>
      <sheetData sheetId="24124" refreshError="1"/>
      <sheetData sheetId="24125" refreshError="1"/>
      <sheetData sheetId="24126" refreshError="1"/>
      <sheetData sheetId="24127" refreshError="1"/>
      <sheetData sheetId="24128" refreshError="1"/>
      <sheetData sheetId="24129" refreshError="1"/>
      <sheetData sheetId="24130" refreshError="1"/>
      <sheetData sheetId="24131" refreshError="1"/>
      <sheetData sheetId="24132" refreshError="1"/>
      <sheetData sheetId="24133" refreshError="1"/>
      <sheetData sheetId="24134" refreshError="1"/>
      <sheetData sheetId="24135" refreshError="1"/>
      <sheetData sheetId="24136" refreshError="1"/>
      <sheetData sheetId="24137" refreshError="1"/>
      <sheetData sheetId="24138" refreshError="1"/>
      <sheetData sheetId="24139" refreshError="1"/>
      <sheetData sheetId="24140" refreshError="1"/>
      <sheetData sheetId="24141" refreshError="1"/>
      <sheetData sheetId="24142" refreshError="1"/>
      <sheetData sheetId="24143" refreshError="1"/>
      <sheetData sheetId="24144" refreshError="1"/>
      <sheetData sheetId="24145" refreshError="1"/>
      <sheetData sheetId="24146" refreshError="1"/>
      <sheetData sheetId="24147" refreshError="1"/>
      <sheetData sheetId="24148" refreshError="1"/>
      <sheetData sheetId="24149" refreshError="1"/>
      <sheetData sheetId="24150" refreshError="1"/>
      <sheetData sheetId="24151" refreshError="1"/>
      <sheetData sheetId="24152" refreshError="1"/>
      <sheetData sheetId="24153" refreshError="1"/>
      <sheetData sheetId="24154" refreshError="1"/>
      <sheetData sheetId="24155" refreshError="1"/>
      <sheetData sheetId="24156" refreshError="1"/>
      <sheetData sheetId="24157" refreshError="1"/>
      <sheetData sheetId="24158">
        <row r="329">
          <cell r="C329">
            <v>32687000</v>
          </cell>
        </row>
      </sheetData>
      <sheetData sheetId="24159" refreshError="1"/>
      <sheetData sheetId="24160" refreshError="1"/>
      <sheetData sheetId="24161" refreshError="1"/>
      <sheetData sheetId="24162" refreshError="1"/>
      <sheetData sheetId="24163" refreshError="1"/>
      <sheetData sheetId="24164" refreshError="1"/>
      <sheetData sheetId="24165" refreshError="1"/>
      <sheetData sheetId="24166" refreshError="1"/>
      <sheetData sheetId="24167" refreshError="1"/>
      <sheetData sheetId="24168" refreshError="1"/>
      <sheetData sheetId="24169" refreshError="1"/>
      <sheetData sheetId="24170" refreshError="1"/>
      <sheetData sheetId="24171" refreshError="1"/>
      <sheetData sheetId="24172" refreshError="1"/>
      <sheetData sheetId="24173" refreshError="1"/>
      <sheetData sheetId="24174" refreshError="1"/>
      <sheetData sheetId="24175" refreshError="1"/>
      <sheetData sheetId="24176" refreshError="1"/>
      <sheetData sheetId="24177" refreshError="1"/>
      <sheetData sheetId="24178" refreshError="1"/>
      <sheetData sheetId="24179" refreshError="1"/>
      <sheetData sheetId="24180" refreshError="1"/>
      <sheetData sheetId="24181" refreshError="1"/>
      <sheetData sheetId="24182" refreshError="1"/>
      <sheetData sheetId="24183" refreshError="1"/>
      <sheetData sheetId="24184" refreshError="1"/>
      <sheetData sheetId="24185" refreshError="1"/>
      <sheetData sheetId="24186" refreshError="1"/>
      <sheetData sheetId="24187" refreshError="1"/>
      <sheetData sheetId="24188" refreshError="1"/>
      <sheetData sheetId="24189" refreshError="1"/>
      <sheetData sheetId="24190" refreshError="1"/>
      <sheetData sheetId="24191" refreshError="1"/>
      <sheetData sheetId="24192" refreshError="1"/>
      <sheetData sheetId="24193" refreshError="1"/>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refreshError="1"/>
      <sheetData sheetId="24213" refreshError="1"/>
      <sheetData sheetId="24214" refreshError="1"/>
      <sheetData sheetId="24215" refreshError="1"/>
      <sheetData sheetId="24216" refreshError="1"/>
      <sheetData sheetId="24217" refreshError="1"/>
      <sheetData sheetId="24218" refreshError="1"/>
      <sheetData sheetId="24219" refreshError="1"/>
      <sheetData sheetId="24220" refreshError="1"/>
      <sheetData sheetId="24221" refreshError="1"/>
      <sheetData sheetId="24222" refreshError="1"/>
      <sheetData sheetId="24223" refreshError="1"/>
      <sheetData sheetId="24224" refreshError="1"/>
      <sheetData sheetId="24225" refreshError="1"/>
      <sheetData sheetId="24226" refreshError="1"/>
      <sheetData sheetId="24227" refreshError="1"/>
      <sheetData sheetId="24228" refreshError="1"/>
      <sheetData sheetId="24229" refreshError="1"/>
      <sheetData sheetId="24230" refreshError="1"/>
      <sheetData sheetId="24231" refreshError="1"/>
      <sheetData sheetId="24232" refreshError="1"/>
      <sheetData sheetId="24233" refreshError="1"/>
      <sheetData sheetId="24234" refreshError="1"/>
      <sheetData sheetId="24235" refreshError="1"/>
      <sheetData sheetId="24236" refreshError="1"/>
      <sheetData sheetId="24237" refreshError="1"/>
      <sheetData sheetId="24238" refreshError="1"/>
      <sheetData sheetId="24239" refreshError="1"/>
      <sheetData sheetId="24240" refreshError="1"/>
      <sheetData sheetId="24241" refreshError="1"/>
      <sheetData sheetId="24242" refreshError="1"/>
      <sheetData sheetId="24243" refreshError="1"/>
      <sheetData sheetId="24244" refreshError="1"/>
      <sheetData sheetId="24245" refreshError="1"/>
      <sheetData sheetId="24246" refreshError="1"/>
      <sheetData sheetId="24247" refreshError="1"/>
      <sheetData sheetId="24248" refreshError="1"/>
      <sheetData sheetId="24249" refreshError="1"/>
      <sheetData sheetId="24250" refreshError="1"/>
      <sheetData sheetId="24251" refreshError="1"/>
      <sheetData sheetId="24252" refreshError="1"/>
      <sheetData sheetId="24253"/>
      <sheetData sheetId="24254" refreshError="1"/>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refreshError="1"/>
      <sheetData sheetId="24320"/>
      <sheetData sheetId="24321"/>
      <sheetData sheetId="24322" refreshError="1"/>
      <sheetData sheetId="24323" refreshError="1"/>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refreshError="1"/>
      <sheetData sheetId="24354" refreshError="1"/>
      <sheetData sheetId="24355" refreshError="1"/>
      <sheetData sheetId="24356" refreshError="1"/>
      <sheetData sheetId="24357" refreshError="1"/>
      <sheetData sheetId="24358" refreshError="1"/>
      <sheetData sheetId="24359" refreshError="1"/>
      <sheetData sheetId="24360" refreshError="1"/>
      <sheetData sheetId="24361" refreshError="1"/>
      <sheetData sheetId="24362" refreshError="1"/>
      <sheetData sheetId="24363" refreshError="1"/>
      <sheetData sheetId="24364" refreshError="1"/>
      <sheetData sheetId="24365" refreshError="1"/>
      <sheetData sheetId="24366" refreshError="1"/>
      <sheetData sheetId="24367"/>
      <sheetData sheetId="24368"/>
      <sheetData sheetId="24369"/>
      <sheetData sheetId="24370"/>
      <sheetData sheetId="24371"/>
      <sheetData sheetId="24372"/>
      <sheetData sheetId="24373"/>
      <sheetData sheetId="24374"/>
      <sheetData sheetId="24375"/>
      <sheetData sheetId="24376"/>
      <sheetData sheetId="24377"/>
      <sheetData sheetId="24378" refreshError="1"/>
      <sheetData sheetId="24379" refreshError="1"/>
      <sheetData sheetId="24380" refreshError="1"/>
      <sheetData sheetId="24381" refreshError="1"/>
      <sheetData sheetId="24382" refreshError="1"/>
      <sheetData sheetId="24383" refreshError="1"/>
      <sheetData sheetId="24384" refreshError="1"/>
      <sheetData sheetId="24385" refreshError="1"/>
      <sheetData sheetId="24386" refreshError="1"/>
      <sheetData sheetId="24387" refreshError="1"/>
      <sheetData sheetId="24388" refreshError="1"/>
      <sheetData sheetId="24389" refreshError="1"/>
      <sheetData sheetId="24390" refreshError="1"/>
      <sheetData sheetId="24391" refreshError="1"/>
      <sheetData sheetId="24392" refreshError="1"/>
      <sheetData sheetId="24393" refreshError="1"/>
      <sheetData sheetId="24394" refreshError="1"/>
      <sheetData sheetId="24395" refreshError="1"/>
      <sheetData sheetId="24396" refreshError="1"/>
      <sheetData sheetId="24397" refreshError="1"/>
      <sheetData sheetId="24398" refreshError="1"/>
      <sheetData sheetId="24399" refreshError="1"/>
      <sheetData sheetId="24400" refreshError="1"/>
      <sheetData sheetId="24401" refreshError="1"/>
      <sheetData sheetId="24402" refreshError="1"/>
      <sheetData sheetId="24403" refreshError="1"/>
      <sheetData sheetId="24404" refreshError="1"/>
      <sheetData sheetId="24405" refreshError="1"/>
      <sheetData sheetId="24406" refreshError="1"/>
      <sheetData sheetId="24407" refreshError="1"/>
      <sheetData sheetId="24408" refreshError="1"/>
      <sheetData sheetId="24409" refreshError="1"/>
      <sheetData sheetId="24410" refreshError="1"/>
      <sheetData sheetId="24411" refreshError="1"/>
      <sheetData sheetId="24412" refreshError="1"/>
      <sheetData sheetId="24413" refreshError="1"/>
      <sheetData sheetId="24414" refreshError="1"/>
      <sheetData sheetId="24415" refreshError="1"/>
      <sheetData sheetId="24416" refreshError="1"/>
      <sheetData sheetId="24417" refreshError="1"/>
      <sheetData sheetId="24418" refreshError="1"/>
      <sheetData sheetId="24419" refreshError="1"/>
      <sheetData sheetId="24420" refreshError="1"/>
      <sheetData sheetId="24421" refreshError="1"/>
      <sheetData sheetId="24422" refreshError="1"/>
      <sheetData sheetId="24423" refreshError="1"/>
      <sheetData sheetId="24424" refreshError="1"/>
      <sheetData sheetId="24425" refreshError="1"/>
      <sheetData sheetId="24426" refreshError="1"/>
      <sheetData sheetId="24427" refreshError="1"/>
      <sheetData sheetId="24428" refreshError="1"/>
      <sheetData sheetId="24429" refreshError="1"/>
      <sheetData sheetId="24430" refreshError="1"/>
      <sheetData sheetId="24431" refreshError="1"/>
      <sheetData sheetId="24432" refreshError="1"/>
      <sheetData sheetId="24433" refreshError="1"/>
      <sheetData sheetId="24434" refreshError="1"/>
      <sheetData sheetId="24435" refreshError="1"/>
      <sheetData sheetId="24436" refreshError="1"/>
      <sheetData sheetId="24437" refreshError="1"/>
      <sheetData sheetId="24438" refreshError="1"/>
      <sheetData sheetId="24439" refreshError="1"/>
      <sheetData sheetId="24440" refreshError="1"/>
      <sheetData sheetId="24441" refreshError="1"/>
      <sheetData sheetId="24442" refreshError="1"/>
      <sheetData sheetId="24443" refreshError="1"/>
      <sheetData sheetId="24444" refreshError="1"/>
      <sheetData sheetId="24445" refreshError="1"/>
      <sheetData sheetId="24446" refreshError="1"/>
      <sheetData sheetId="24447" refreshError="1"/>
      <sheetData sheetId="24448" refreshError="1"/>
      <sheetData sheetId="24449" refreshError="1"/>
      <sheetData sheetId="24450" refreshError="1"/>
      <sheetData sheetId="24451" refreshError="1"/>
      <sheetData sheetId="24452" refreshError="1"/>
      <sheetData sheetId="24453" refreshError="1"/>
      <sheetData sheetId="24454" refreshError="1"/>
      <sheetData sheetId="24455" refreshError="1"/>
      <sheetData sheetId="24456" refreshError="1"/>
      <sheetData sheetId="24457" refreshError="1"/>
      <sheetData sheetId="24458" refreshError="1"/>
      <sheetData sheetId="24459" refreshError="1"/>
      <sheetData sheetId="24460" refreshError="1"/>
      <sheetData sheetId="24461" refreshError="1"/>
      <sheetData sheetId="24462" refreshError="1"/>
      <sheetData sheetId="24463" refreshError="1"/>
      <sheetData sheetId="24464" refreshError="1"/>
      <sheetData sheetId="24465" refreshError="1"/>
      <sheetData sheetId="24466" refreshError="1"/>
      <sheetData sheetId="24467" refreshError="1"/>
      <sheetData sheetId="24468" refreshError="1"/>
      <sheetData sheetId="24469" refreshError="1"/>
      <sheetData sheetId="24470" refreshError="1"/>
      <sheetData sheetId="24471" refreshError="1"/>
      <sheetData sheetId="24472" refreshError="1"/>
      <sheetData sheetId="24473" refreshError="1"/>
      <sheetData sheetId="24474" refreshError="1"/>
      <sheetData sheetId="24475" refreshError="1"/>
      <sheetData sheetId="24476" refreshError="1"/>
      <sheetData sheetId="24477" refreshError="1"/>
      <sheetData sheetId="24478" refreshError="1"/>
      <sheetData sheetId="24479" refreshError="1"/>
      <sheetData sheetId="24480" refreshError="1"/>
      <sheetData sheetId="24481" refreshError="1"/>
      <sheetData sheetId="24482" refreshError="1"/>
      <sheetData sheetId="24483" refreshError="1"/>
      <sheetData sheetId="24484" refreshError="1"/>
      <sheetData sheetId="24485" refreshError="1"/>
      <sheetData sheetId="24486" refreshError="1"/>
      <sheetData sheetId="24487" refreshError="1"/>
      <sheetData sheetId="24488" refreshError="1"/>
      <sheetData sheetId="24489" refreshError="1"/>
      <sheetData sheetId="24490" refreshError="1"/>
      <sheetData sheetId="24491" refreshError="1"/>
      <sheetData sheetId="24492" refreshError="1"/>
      <sheetData sheetId="24493" refreshError="1"/>
      <sheetData sheetId="24494" refreshError="1"/>
      <sheetData sheetId="24495" refreshError="1"/>
      <sheetData sheetId="24496" refreshError="1"/>
      <sheetData sheetId="24497" refreshError="1"/>
      <sheetData sheetId="24498" refreshError="1"/>
      <sheetData sheetId="24499" refreshError="1"/>
      <sheetData sheetId="24500" refreshError="1"/>
      <sheetData sheetId="24501" refreshError="1"/>
      <sheetData sheetId="24502" refreshError="1"/>
      <sheetData sheetId="24503" refreshError="1"/>
      <sheetData sheetId="24504" refreshError="1"/>
      <sheetData sheetId="24505" refreshError="1"/>
      <sheetData sheetId="24506" refreshError="1"/>
      <sheetData sheetId="24507" refreshError="1"/>
      <sheetData sheetId="24508" refreshError="1"/>
      <sheetData sheetId="24509"/>
      <sheetData sheetId="24510">
        <row r="1">
          <cell r="C1" t="str">
            <v>%,AFF,FDESCR</v>
          </cell>
        </row>
      </sheetData>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refreshError="1"/>
      <sheetData sheetId="24568" refreshError="1"/>
      <sheetData sheetId="24569" refreshError="1"/>
      <sheetData sheetId="24570" refreshError="1"/>
      <sheetData sheetId="24571" refreshError="1"/>
      <sheetData sheetId="24572" refreshError="1"/>
      <sheetData sheetId="24573" refreshError="1"/>
      <sheetData sheetId="24574" refreshError="1"/>
      <sheetData sheetId="24575" refreshError="1"/>
      <sheetData sheetId="24576" refreshError="1"/>
      <sheetData sheetId="24577" refreshError="1"/>
      <sheetData sheetId="24578" refreshError="1"/>
      <sheetData sheetId="24579" refreshError="1"/>
      <sheetData sheetId="24580" refreshError="1"/>
      <sheetData sheetId="24581" refreshError="1"/>
      <sheetData sheetId="24582" refreshError="1"/>
      <sheetData sheetId="24583" refreshError="1"/>
      <sheetData sheetId="24584" refreshError="1"/>
      <sheetData sheetId="24585" refreshError="1"/>
      <sheetData sheetId="24586" refreshError="1"/>
      <sheetData sheetId="24587" refreshError="1"/>
      <sheetData sheetId="24588" refreshError="1"/>
      <sheetData sheetId="24589" refreshError="1"/>
      <sheetData sheetId="24590" refreshError="1"/>
      <sheetData sheetId="24591" refreshError="1"/>
      <sheetData sheetId="24592" refreshError="1"/>
      <sheetData sheetId="24593" refreshError="1"/>
      <sheetData sheetId="24594" refreshError="1"/>
      <sheetData sheetId="24595" refreshError="1"/>
      <sheetData sheetId="24596" refreshError="1"/>
      <sheetData sheetId="24597" refreshError="1"/>
      <sheetData sheetId="24598" refreshError="1"/>
      <sheetData sheetId="24599" refreshError="1"/>
      <sheetData sheetId="24600" refreshError="1"/>
      <sheetData sheetId="24601" refreshError="1"/>
      <sheetData sheetId="24602" refreshError="1"/>
      <sheetData sheetId="24603" refreshError="1"/>
      <sheetData sheetId="24604" refreshError="1"/>
      <sheetData sheetId="24605" refreshError="1"/>
      <sheetData sheetId="24606" refreshError="1"/>
      <sheetData sheetId="24607" refreshError="1"/>
      <sheetData sheetId="24608" refreshError="1"/>
      <sheetData sheetId="24609" refreshError="1"/>
      <sheetData sheetId="24610" refreshError="1"/>
      <sheetData sheetId="24611" refreshError="1"/>
      <sheetData sheetId="24612" refreshError="1"/>
      <sheetData sheetId="24613" refreshError="1"/>
      <sheetData sheetId="24614" refreshError="1"/>
      <sheetData sheetId="24615"/>
      <sheetData sheetId="24616"/>
      <sheetData sheetId="24617"/>
      <sheetData sheetId="24618"/>
      <sheetData sheetId="24619"/>
      <sheetData sheetId="24620"/>
      <sheetData sheetId="24621"/>
      <sheetData sheetId="24622"/>
      <sheetData sheetId="24623"/>
      <sheetData sheetId="24624"/>
      <sheetData sheetId="24625"/>
      <sheetData sheetId="24626" refreshError="1"/>
      <sheetData sheetId="24627" refreshError="1"/>
      <sheetData sheetId="24628" refreshError="1"/>
      <sheetData sheetId="24629" refreshError="1"/>
      <sheetData sheetId="24630" refreshError="1"/>
      <sheetData sheetId="24631" refreshError="1"/>
      <sheetData sheetId="24632" refreshError="1"/>
      <sheetData sheetId="24633" refreshError="1"/>
      <sheetData sheetId="24634" refreshError="1"/>
      <sheetData sheetId="24635" refreshError="1"/>
      <sheetData sheetId="24636" refreshError="1"/>
      <sheetData sheetId="24637" refreshError="1"/>
      <sheetData sheetId="24638" refreshError="1"/>
      <sheetData sheetId="24639" refreshError="1"/>
      <sheetData sheetId="24640" refreshError="1"/>
      <sheetData sheetId="24641" refreshError="1"/>
      <sheetData sheetId="24642" refreshError="1"/>
      <sheetData sheetId="24643" refreshError="1"/>
      <sheetData sheetId="24644" refreshError="1"/>
      <sheetData sheetId="24645" refreshError="1"/>
      <sheetData sheetId="24646" refreshError="1"/>
      <sheetData sheetId="24647" refreshError="1"/>
      <sheetData sheetId="24648" refreshError="1"/>
      <sheetData sheetId="24649" refreshError="1"/>
      <sheetData sheetId="24650" refreshError="1"/>
      <sheetData sheetId="24651" refreshError="1"/>
      <sheetData sheetId="24652" refreshError="1"/>
      <sheetData sheetId="24653" refreshError="1"/>
      <sheetData sheetId="24654" refreshError="1"/>
      <sheetData sheetId="24655" refreshError="1"/>
      <sheetData sheetId="24656" refreshError="1"/>
      <sheetData sheetId="24657" refreshError="1"/>
      <sheetData sheetId="24658" refreshError="1"/>
      <sheetData sheetId="24659" refreshError="1"/>
      <sheetData sheetId="24660" refreshError="1"/>
      <sheetData sheetId="24661" refreshError="1"/>
      <sheetData sheetId="24662" refreshError="1"/>
      <sheetData sheetId="24663" refreshError="1"/>
      <sheetData sheetId="24664" refreshError="1"/>
      <sheetData sheetId="24665" refreshError="1"/>
      <sheetData sheetId="24666" refreshError="1"/>
      <sheetData sheetId="24667" refreshError="1"/>
      <sheetData sheetId="24668" refreshError="1"/>
      <sheetData sheetId="24669" refreshError="1"/>
      <sheetData sheetId="24670" refreshError="1"/>
      <sheetData sheetId="24671" refreshError="1"/>
      <sheetData sheetId="24672" refreshError="1"/>
      <sheetData sheetId="24673" refreshError="1"/>
      <sheetData sheetId="24674" refreshError="1"/>
      <sheetData sheetId="24675" refreshError="1"/>
      <sheetData sheetId="24676" refreshError="1"/>
      <sheetData sheetId="24677" refreshError="1"/>
      <sheetData sheetId="24678" refreshError="1"/>
      <sheetData sheetId="24679" refreshError="1"/>
      <sheetData sheetId="24680" refreshError="1"/>
      <sheetData sheetId="24681" refreshError="1"/>
      <sheetData sheetId="24682" refreshError="1"/>
      <sheetData sheetId="24683" refreshError="1"/>
      <sheetData sheetId="24684" refreshError="1"/>
      <sheetData sheetId="24685" refreshError="1"/>
      <sheetData sheetId="24686" refreshError="1"/>
      <sheetData sheetId="24687" refreshError="1"/>
      <sheetData sheetId="24688" refreshError="1"/>
      <sheetData sheetId="24689" refreshError="1"/>
      <sheetData sheetId="24690" refreshError="1"/>
      <sheetData sheetId="24691" refreshError="1"/>
      <sheetData sheetId="24692" refreshError="1"/>
      <sheetData sheetId="24693" refreshError="1"/>
      <sheetData sheetId="24694" refreshError="1"/>
      <sheetData sheetId="24695" refreshError="1"/>
      <sheetData sheetId="24696" refreshError="1"/>
      <sheetData sheetId="24697" refreshError="1"/>
      <sheetData sheetId="24698" refreshError="1"/>
      <sheetData sheetId="24699" refreshError="1"/>
      <sheetData sheetId="24700" refreshError="1"/>
      <sheetData sheetId="24701" refreshError="1"/>
      <sheetData sheetId="24702" refreshError="1"/>
      <sheetData sheetId="24703" refreshError="1"/>
      <sheetData sheetId="24704" refreshError="1"/>
      <sheetData sheetId="24705" refreshError="1"/>
      <sheetData sheetId="24706" refreshError="1"/>
      <sheetData sheetId="24707" refreshError="1"/>
      <sheetData sheetId="24708" refreshError="1"/>
      <sheetData sheetId="24709" refreshError="1"/>
      <sheetData sheetId="24710" refreshError="1"/>
      <sheetData sheetId="24711" refreshError="1"/>
      <sheetData sheetId="24712" refreshError="1"/>
      <sheetData sheetId="24713" refreshError="1"/>
      <sheetData sheetId="24714" refreshError="1"/>
      <sheetData sheetId="24715" refreshError="1"/>
      <sheetData sheetId="24716" refreshError="1"/>
      <sheetData sheetId="24717" refreshError="1"/>
      <sheetData sheetId="24718" refreshError="1"/>
      <sheetData sheetId="24719" refreshError="1"/>
      <sheetData sheetId="24720" refreshError="1"/>
      <sheetData sheetId="24721" refreshError="1"/>
      <sheetData sheetId="24722" refreshError="1"/>
      <sheetData sheetId="24723" refreshError="1"/>
      <sheetData sheetId="24724" refreshError="1"/>
      <sheetData sheetId="24725" refreshError="1"/>
      <sheetData sheetId="24726" refreshError="1"/>
      <sheetData sheetId="24727" refreshError="1"/>
      <sheetData sheetId="24728" refreshError="1"/>
      <sheetData sheetId="24729" refreshError="1"/>
      <sheetData sheetId="24730" refreshError="1"/>
      <sheetData sheetId="24731" refreshError="1"/>
      <sheetData sheetId="24732" refreshError="1"/>
      <sheetData sheetId="24733" refreshError="1"/>
      <sheetData sheetId="24734" refreshError="1"/>
      <sheetData sheetId="24735" refreshError="1"/>
      <sheetData sheetId="24736" refreshError="1"/>
      <sheetData sheetId="24737" refreshError="1"/>
      <sheetData sheetId="24738" refreshError="1"/>
      <sheetData sheetId="24739" refreshError="1"/>
      <sheetData sheetId="24740" refreshError="1"/>
      <sheetData sheetId="24741" refreshError="1"/>
      <sheetData sheetId="24742" refreshError="1"/>
      <sheetData sheetId="24743" refreshError="1"/>
      <sheetData sheetId="24744" refreshError="1"/>
      <sheetData sheetId="24745" refreshError="1"/>
      <sheetData sheetId="24746" refreshError="1"/>
      <sheetData sheetId="24747" refreshError="1"/>
      <sheetData sheetId="24748" refreshError="1"/>
      <sheetData sheetId="24749" refreshError="1"/>
      <sheetData sheetId="24750" refreshError="1"/>
      <sheetData sheetId="24751" refreshError="1"/>
      <sheetData sheetId="24752" refreshError="1"/>
      <sheetData sheetId="24753" refreshError="1"/>
      <sheetData sheetId="24754" refreshError="1"/>
      <sheetData sheetId="24755" refreshError="1"/>
      <sheetData sheetId="24756" refreshError="1"/>
      <sheetData sheetId="24757" refreshError="1"/>
      <sheetData sheetId="24758" refreshError="1"/>
      <sheetData sheetId="24759" refreshError="1"/>
      <sheetData sheetId="24760" refreshError="1"/>
      <sheetData sheetId="24761" refreshError="1"/>
      <sheetData sheetId="24762" refreshError="1"/>
      <sheetData sheetId="24763" refreshError="1"/>
      <sheetData sheetId="24764" refreshError="1"/>
      <sheetData sheetId="24765" refreshError="1"/>
      <sheetData sheetId="24766" refreshError="1"/>
      <sheetData sheetId="24767" refreshError="1"/>
      <sheetData sheetId="24768" refreshError="1"/>
      <sheetData sheetId="24769" refreshError="1"/>
      <sheetData sheetId="24770" refreshError="1"/>
      <sheetData sheetId="24771"/>
      <sheetData sheetId="24772"/>
      <sheetData sheetId="24773"/>
      <sheetData sheetId="24774"/>
      <sheetData sheetId="24775"/>
      <sheetData sheetId="24776" refreshError="1"/>
      <sheetData sheetId="24777"/>
      <sheetData sheetId="24778" refreshError="1"/>
      <sheetData sheetId="24779" refreshError="1"/>
      <sheetData sheetId="24780">
        <row r="60">
          <cell r="G60">
            <v>82704562.109999999</v>
          </cell>
        </row>
      </sheetData>
      <sheetData sheetId="24781" refreshError="1"/>
      <sheetData sheetId="24782" refreshError="1"/>
      <sheetData sheetId="24783" refreshError="1"/>
      <sheetData sheetId="24784">
        <row r="1">
          <cell r="B1" t="str">
            <v>%,AFF,FACCOUNT</v>
          </cell>
        </row>
      </sheetData>
      <sheetData sheetId="24785" refreshError="1"/>
      <sheetData sheetId="24786"/>
      <sheetData sheetId="24787"/>
      <sheetData sheetId="24788" refreshError="1"/>
      <sheetData sheetId="24789" refreshError="1"/>
      <sheetData sheetId="24790" refreshError="1"/>
      <sheetData sheetId="24791" refreshError="1"/>
      <sheetData sheetId="24792" refreshError="1"/>
      <sheetData sheetId="24793" refreshError="1"/>
      <sheetData sheetId="24794" refreshError="1"/>
      <sheetData sheetId="24795" refreshError="1"/>
      <sheetData sheetId="24796" refreshError="1"/>
      <sheetData sheetId="24797" refreshError="1"/>
      <sheetData sheetId="24798" refreshError="1"/>
      <sheetData sheetId="24799" refreshError="1"/>
      <sheetData sheetId="24800" refreshError="1"/>
      <sheetData sheetId="24801" refreshError="1"/>
      <sheetData sheetId="24802" refreshError="1"/>
      <sheetData sheetId="24803" refreshError="1"/>
      <sheetData sheetId="24804" refreshError="1"/>
      <sheetData sheetId="24805" refreshError="1"/>
      <sheetData sheetId="24806" refreshError="1"/>
      <sheetData sheetId="24807" refreshError="1"/>
      <sheetData sheetId="24808" refreshError="1"/>
      <sheetData sheetId="24809" refreshError="1"/>
      <sheetData sheetId="24810" refreshError="1"/>
      <sheetData sheetId="24811" refreshError="1"/>
      <sheetData sheetId="24812" refreshError="1"/>
      <sheetData sheetId="24813" refreshError="1"/>
      <sheetData sheetId="24814" refreshError="1"/>
      <sheetData sheetId="24815" refreshError="1"/>
      <sheetData sheetId="24816" refreshError="1"/>
      <sheetData sheetId="24817" refreshError="1"/>
      <sheetData sheetId="24818" refreshError="1"/>
      <sheetData sheetId="24819" refreshError="1"/>
      <sheetData sheetId="24820" refreshError="1"/>
      <sheetData sheetId="24821" refreshError="1"/>
      <sheetData sheetId="24822" refreshError="1"/>
      <sheetData sheetId="24823" refreshError="1"/>
      <sheetData sheetId="24824" refreshError="1"/>
      <sheetData sheetId="24825" refreshError="1"/>
      <sheetData sheetId="24826" refreshError="1"/>
      <sheetData sheetId="24827" refreshError="1"/>
      <sheetData sheetId="24828" refreshError="1"/>
      <sheetData sheetId="24829" refreshError="1"/>
      <sheetData sheetId="24830" refreshError="1"/>
      <sheetData sheetId="24831" refreshError="1"/>
      <sheetData sheetId="24832" refreshError="1"/>
      <sheetData sheetId="24833" refreshError="1"/>
      <sheetData sheetId="24834" refreshError="1"/>
      <sheetData sheetId="24835" refreshError="1"/>
      <sheetData sheetId="24836" refreshError="1"/>
      <sheetData sheetId="24837">
        <row r="2">
          <cell r="G2">
            <v>281569600</v>
          </cell>
        </row>
      </sheetData>
      <sheetData sheetId="24838" refreshError="1"/>
      <sheetData sheetId="24839" refreshError="1"/>
      <sheetData sheetId="24840" refreshError="1"/>
      <sheetData sheetId="24841">
        <row r="2">
          <cell r="C2">
            <v>2.815696</v>
          </cell>
        </row>
      </sheetData>
      <sheetData sheetId="24842" refreshError="1"/>
      <sheetData sheetId="24843">
        <row r="3">
          <cell r="B3">
            <v>808196412</v>
          </cell>
        </row>
      </sheetData>
      <sheetData sheetId="24844">
        <row r="2">
          <cell r="E2">
            <v>2.815696</v>
          </cell>
        </row>
      </sheetData>
      <sheetData sheetId="24845" refreshError="1"/>
      <sheetData sheetId="24846" refreshError="1"/>
      <sheetData sheetId="24847" refreshError="1"/>
      <sheetData sheetId="24848" refreshError="1"/>
      <sheetData sheetId="24849" refreshError="1"/>
      <sheetData sheetId="24850" refreshError="1"/>
      <sheetData sheetId="24851" refreshError="1"/>
      <sheetData sheetId="24852" refreshError="1"/>
      <sheetData sheetId="24853" refreshError="1"/>
      <sheetData sheetId="24854" refreshError="1"/>
      <sheetData sheetId="24855" refreshError="1"/>
      <sheetData sheetId="24856" refreshError="1"/>
      <sheetData sheetId="24857" refreshError="1"/>
      <sheetData sheetId="24858" refreshError="1"/>
      <sheetData sheetId="24859" refreshError="1"/>
      <sheetData sheetId="24860" refreshError="1"/>
      <sheetData sheetId="24861" refreshError="1"/>
      <sheetData sheetId="24862" refreshError="1"/>
      <sheetData sheetId="24863" refreshError="1"/>
      <sheetData sheetId="24864" refreshError="1"/>
      <sheetData sheetId="24865" refreshError="1"/>
      <sheetData sheetId="24866" refreshError="1"/>
      <sheetData sheetId="24867" refreshError="1"/>
      <sheetData sheetId="24868" refreshError="1"/>
      <sheetData sheetId="24869" refreshError="1"/>
      <sheetData sheetId="24870" refreshError="1"/>
      <sheetData sheetId="24871" refreshError="1"/>
      <sheetData sheetId="24872" refreshError="1"/>
      <sheetData sheetId="24873" refreshError="1"/>
      <sheetData sheetId="24874" refreshError="1"/>
      <sheetData sheetId="24875" refreshError="1"/>
      <sheetData sheetId="24876" refreshError="1"/>
      <sheetData sheetId="24877" refreshError="1"/>
      <sheetData sheetId="24878" refreshError="1"/>
      <sheetData sheetId="24879" refreshError="1"/>
      <sheetData sheetId="24880" refreshError="1"/>
      <sheetData sheetId="24881" refreshError="1"/>
      <sheetData sheetId="24882" refreshError="1"/>
      <sheetData sheetId="24883" refreshError="1"/>
      <sheetData sheetId="24884" refreshError="1"/>
      <sheetData sheetId="24885" refreshError="1"/>
      <sheetData sheetId="24886" refreshError="1"/>
      <sheetData sheetId="24887" refreshError="1"/>
      <sheetData sheetId="24888" refreshError="1"/>
      <sheetData sheetId="24889" refreshError="1"/>
      <sheetData sheetId="24890" refreshError="1"/>
      <sheetData sheetId="24891" refreshError="1"/>
      <sheetData sheetId="24892" refreshError="1"/>
      <sheetData sheetId="24893" refreshError="1"/>
      <sheetData sheetId="24894" refreshError="1"/>
      <sheetData sheetId="24895" refreshError="1"/>
      <sheetData sheetId="24896" refreshError="1"/>
      <sheetData sheetId="24897" refreshError="1"/>
      <sheetData sheetId="24898" refreshError="1"/>
      <sheetData sheetId="24899" refreshError="1"/>
      <sheetData sheetId="24900" refreshError="1"/>
      <sheetData sheetId="24901" refreshError="1"/>
      <sheetData sheetId="24902" refreshError="1"/>
      <sheetData sheetId="24903" refreshError="1"/>
      <sheetData sheetId="24904" refreshError="1"/>
      <sheetData sheetId="24905" refreshError="1"/>
      <sheetData sheetId="24906" refreshError="1"/>
      <sheetData sheetId="24907" refreshError="1"/>
      <sheetData sheetId="24908" refreshError="1"/>
      <sheetData sheetId="24909" refreshError="1"/>
      <sheetData sheetId="24910" refreshError="1"/>
      <sheetData sheetId="24911" refreshError="1"/>
      <sheetData sheetId="24912" refreshError="1"/>
      <sheetData sheetId="24913"/>
      <sheetData sheetId="24914" refreshError="1"/>
      <sheetData sheetId="24915"/>
      <sheetData sheetId="24916" refreshError="1"/>
      <sheetData sheetId="24917" refreshError="1"/>
      <sheetData sheetId="24918" refreshError="1"/>
      <sheetData sheetId="24919" refreshError="1"/>
      <sheetData sheetId="24920" refreshError="1"/>
      <sheetData sheetId="24921" refreshError="1"/>
      <sheetData sheetId="24922" refreshError="1"/>
      <sheetData sheetId="24923" refreshError="1"/>
      <sheetData sheetId="24924" refreshError="1"/>
      <sheetData sheetId="24925" refreshError="1"/>
      <sheetData sheetId="24926" refreshError="1"/>
      <sheetData sheetId="24927" refreshError="1"/>
      <sheetData sheetId="24928" refreshError="1"/>
      <sheetData sheetId="24929" refreshError="1"/>
      <sheetData sheetId="24930" refreshError="1"/>
      <sheetData sheetId="24931" refreshError="1"/>
      <sheetData sheetId="24932" refreshError="1"/>
      <sheetData sheetId="24933" refreshError="1"/>
      <sheetData sheetId="24934" refreshError="1"/>
      <sheetData sheetId="24935" refreshError="1"/>
      <sheetData sheetId="24936" refreshError="1"/>
      <sheetData sheetId="24937" refreshError="1"/>
      <sheetData sheetId="24938" refreshError="1"/>
      <sheetData sheetId="24939" refreshError="1"/>
      <sheetData sheetId="24940" refreshError="1"/>
      <sheetData sheetId="24941" refreshError="1"/>
      <sheetData sheetId="24942" refreshError="1"/>
      <sheetData sheetId="24943" refreshError="1"/>
      <sheetData sheetId="24944" refreshError="1"/>
      <sheetData sheetId="24945" refreshError="1"/>
      <sheetData sheetId="24946" refreshError="1"/>
      <sheetData sheetId="24947" refreshError="1"/>
      <sheetData sheetId="24948">
        <row r="1">
          <cell r="A1" t="str">
            <v>StdSECOrder</v>
          </cell>
        </row>
      </sheetData>
      <sheetData sheetId="24949">
        <row r="1">
          <cell r="A1" t="str">
            <v>StdSECOrder</v>
          </cell>
        </row>
      </sheetData>
      <sheetData sheetId="24950">
        <row r="1">
          <cell r="A1" t="str">
            <v>StdSECOrder</v>
          </cell>
        </row>
      </sheetData>
      <sheetData sheetId="24951" refreshError="1"/>
      <sheetData sheetId="24952">
        <row r="1">
          <cell r="A1" t="str">
            <v>StdSECOrder</v>
          </cell>
        </row>
      </sheetData>
      <sheetData sheetId="24953" refreshError="1"/>
      <sheetData sheetId="24954" refreshError="1"/>
      <sheetData sheetId="24955" refreshError="1"/>
      <sheetData sheetId="24956" refreshError="1"/>
      <sheetData sheetId="24957" refreshError="1"/>
      <sheetData sheetId="24958" refreshError="1"/>
      <sheetData sheetId="24959" refreshError="1"/>
      <sheetData sheetId="24960" refreshError="1"/>
      <sheetData sheetId="24961" refreshError="1"/>
      <sheetData sheetId="24962" refreshError="1"/>
      <sheetData sheetId="24963" refreshError="1"/>
      <sheetData sheetId="24964" refreshError="1"/>
      <sheetData sheetId="24965" refreshError="1"/>
      <sheetData sheetId="24966" refreshError="1"/>
      <sheetData sheetId="24967" refreshError="1"/>
      <sheetData sheetId="24968" refreshError="1"/>
      <sheetData sheetId="24969" refreshError="1"/>
      <sheetData sheetId="24970">
        <row r="1">
          <cell r="S1" t="str">
            <v>Cash break</v>
          </cell>
        </row>
      </sheetData>
      <sheetData sheetId="24971" refreshError="1"/>
      <sheetData sheetId="24972" refreshError="1"/>
      <sheetData sheetId="24973"/>
      <sheetData sheetId="24974" refreshError="1"/>
      <sheetData sheetId="24975">
        <row r="23">
          <cell r="K23">
            <v>40661</v>
          </cell>
        </row>
      </sheetData>
      <sheetData sheetId="24976">
        <row r="2">
          <cell r="B2">
            <v>2.0799999999999999E-2</v>
          </cell>
        </row>
      </sheetData>
      <sheetData sheetId="24977" refreshError="1"/>
      <sheetData sheetId="24978" refreshError="1"/>
      <sheetData sheetId="24979" refreshError="1"/>
      <sheetData sheetId="24980" refreshError="1"/>
      <sheetData sheetId="24981" refreshError="1"/>
      <sheetData sheetId="24982" refreshError="1"/>
      <sheetData sheetId="24983" refreshError="1"/>
      <sheetData sheetId="24984" refreshError="1"/>
      <sheetData sheetId="24985" refreshError="1"/>
      <sheetData sheetId="24986" refreshError="1"/>
      <sheetData sheetId="24987" refreshError="1"/>
      <sheetData sheetId="24988" refreshError="1"/>
      <sheetData sheetId="24989" refreshError="1"/>
      <sheetData sheetId="24990" refreshError="1"/>
      <sheetData sheetId="24991" refreshError="1"/>
      <sheetData sheetId="24992" refreshError="1"/>
      <sheetData sheetId="24993" refreshError="1"/>
      <sheetData sheetId="24994" refreshError="1"/>
      <sheetData sheetId="24995" refreshError="1"/>
      <sheetData sheetId="24996" refreshError="1"/>
      <sheetData sheetId="24997" refreshError="1"/>
      <sheetData sheetId="24998" refreshError="1"/>
      <sheetData sheetId="24999" refreshError="1"/>
      <sheetData sheetId="25000" refreshError="1"/>
      <sheetData sheetId="25001" refreshError="1"/>
      <sheetData sheetId="25002" refreshError="1"/>
      <sheetData sheetId="25003" refreshError="1"/>
      <sheetData sheetId="25004" refreshError="1"/>
      <sheetData sheetId="25005" refreshError="1"/>
      <sheetData sheetId="25006" refreshError="1"/>
      <sheetData sheetId="25007" refreshError="1"/>
      <sheetData sheetId="25008" refreshError="1"/>
      <sheetData sheetId="25009" refreshError="1"/>
      <sheetData sheetId="25010" refreshError="1"/>
      <sheetData sheetId="25011" refreshError="1"/>
      <sheetData sheetId="25012" refreshError="1"/>
      <sheetData sheetId="25013" refreshError="1"/>
      <sheetData sheetId="25014" refreshError="1"/>
      <sheetData sheetId="25015" refreshError="1"/>
      <sheetData sheetId="25016" refreshError="1"/>
      <sheetData sheetId="25017" refreshError="1"/>
      <sheetData sheetId="25018" refreshError="1"/>
      <sheetData sheetId="25019" refreshError="1"/>
      <sheetData sheetId="25020" refreshError="1"/>
      <sheetData sheetId="25021">
        <row r="7">
          <cell r="R7" t="str">
            <v>Cash</v>
          </cell>
        </row>
      </sheetData>
      <sheetData sheetId="25022">
        <row r="5">
          <cell r="U5" t="str">
            <v>Cash</v>
          </cell>
        </row>
      </sheetData>
      <sheetData sheetId="25023">
        <row r="6">
          <cell r="R6" t="str">
            <v>Cash</v>
          </cell>
        </row>
      </sheetData>
      <sheetData sheetId="25024">
        <row r="6">
          <cell r="R6" t="str">
            <v>Cash</v>
          </cell>
        </row>
      </sheetData>
      <sheetData sheetId="25025" refreshError="1"/>
      <sheetData sheetId="25026"/>
      <sheetData sheetId="25027" refreshError="1"/>
      <sheetData sheetId="25028" refreshError="1"/>
      <sheetData sheetId="25029"/>
      <sheetData sheetId="25030">
        <row r="74">
          <cell r="D74" t="str">
            <v>CAD</v>
          </cell>
        </row>
      </sheetData>
      <sheetData sheetId="25031">
        <row r="2">
          <cell r="C2">
            <v>40816</v>
          </cell>
        </row>
      </sheetData>
      <sheetData sheetId="25032"/>
      <sheetData sheetId="25033"/>
      <sheetData sheetId="25034">
        <row r="1">
          <cell r="G1" t="str">
            <v>Currency</v>
          </cell>
        </row>
      </sheetData>
      <sheetData sheetId="25035"/>
      <sheetData sheetId="25036"/>
      <sheetData sheetId="25037">
        <row r="1">
          <cell r="V1" t="str">
            <v>Ticker</v>
          </cell>
        </row>
      </sheetData>
      <sheetData sheetId="25038">
        <row r="1">
          <cell r="V1" t="str">
            <v>Ticker</v>
          </cell>
        </row>
      </sheetData>
      <sheetData sheetId="25039"/>
      <sheetData sheetId="25040"/>
      <sheetData sheetId="25041"/>
      <sheetData sheetId="25042"/>
      <sheetData sheetId="25043"/>
      <sheetData sheetId="25044"/>
      <sheetData sheetId="25045">
        <row r="1">
          <cell r="K1">
            <v>1000000</v>
          </cell>
        </row>
      </sheetData>
      <sheetData sheetId="25046"/>
      <sheetData sheetId="25047">
        <row r="3">
          <cell r="C3">
            <v>41891</v>
          </cell>
        </row>
      </sheetData>
      <sheetData sheetId="25048">
        <row r="2">
          <cell r="B2" t="str">
            <v>CLASS A-2 PROFITS MEMBER SCHEDULE - VIRTU EMPLOYEE HOLDCO LLC</v>
          </cell>
        </row>
      </sheetData>
      <sheetData sheetId="25049">
        <row r="109">
          <cell r="F109">
            <v>3.9553562270929002E-2</v>
          </cell>
        </row>
      </sheetData>
      <sheetData sheetId="25050">
        <row r="12">
          <cell r="F12">
            <v>0.82038849999999996</v>
          </cell>
        </row>
      </sheetData>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row r="15">
          <cell r="B15" t="str">
            <v>TJMT Holdings LLC</v>
          </cell>
        </row>
      </sheetData>
      <sheetData sheetId="25098">
        <row r="1">
          <cell r="K1">
            <v>1000000</v>
          </cell>
        </row>
      </sheetData>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refreshError="1"/>
      <sheetData sheetId="25155" refreshError="1"/>
      <sheetData sheetId="25156" refreshError="1"/>
      <sheetData sheetId="25157" refreshError="1"/>
      <sheetData sheetId="25158" refreshError="1"/>
      <sheetData sheetId="25159" refreshError="1"/>
      <sheetData sheetId="25160" refreshError="1"/>
      <sheetData sheetId="25161" refreshError="1"/>
      <sheetData sheetId="25162" refreshError="1"/>
      <sheetData sheetId="25163" refreshError="1"/>
      <sheetData sheetId="25164" refreshError="1"/>
      <sheetData sheetId="25165" refreshError="1"/>
      <sheetData sheetId="25166" refreshError="1"/>
      <sheetData sheetId="25167" refreshError="1"/>
      <sheetData sheetId="25168" refreshError="1"/>
      <sheetData sheetId="25169" refreshError="1"/>
      <sheetData sheetId="25170" refreshError="1"/>
      <sheetData sheetId="25171" refreshError="1"/>
      <sheetData sheetId="25172" refreshError="1"/>
      <sheetData sheetId="25173" refreshError="1"/>
      <sheetData sheetId="25174" refreshError="1"/>
      <sheetData sheetId="25175" refreshError="1"/>
      <sheetData sheetId="25176" refreshError="1"/>
      <sheetData sheetId="25177" refreshError="1"/>
      <sheetData sheetId="25178" refreshError="1"/>
      <sheetData sheetId="25179" refreshError="1"/>
      <sheetData sheetId="25180" refreshError="1"/>
      <sheetData sheetId="25181" refreshError="1"/>
      <sheetData sheetId="25182" refreshError="1"/>
      <sheetData sheetId="25183" refreshError="1"/>
      <sheetData sheetId="25184" refreshError="1"/>
      <sheetData sheetId="25185" refreshError="1"/>
      <sheetData sheetId="25186" refreshError="1"/>
      <sheetData sheetId="25187" refreshError="1"/>
      <sheetData sheetId="25188" refreshError="1"/>
      <sheetData sheetId="25189" refreshError="1"/>
      <sheetData sheetId="25190" refreshError="1"/>
      <sheetData sheetId="25191" refreshError="1"/>
      <sheetData sheetId="25192" refreshError="1"/>
      <sheetData sheetId="25193" refreshError="1"/>
      <sheetData sheetId="25194" refreshError="1"/>
      <sheetData sheetId="25195" refreshError="1"/>
      <sheetData sheetId="25196" refreshError="1"/>
      <sheetData sheetId="25197" refreshError="1"/>
      <sheetData sheetId="25198" refreshError="1"/>
      <sheetData sheetId="25199" refreshError="1"/>
      <sheetData sheetId="25200" refreshError="1"/>
      <sheetData sheetId="25201" refreshError="1"/>
      <sheetData sheetId="25202" refreshError="1"/>
      <sheetData sheetId="25203" refreshError="1"/>
      <sheetData sheetId="25204" refreshError="1"/>
      <sheetData sheetId="25205" refreshError="1"/>
      <sheetData sheetId="25206" refreshError="1"/>
      <sheetData sheetId="25207" refreshError="1"/>
      <sheetData sheetId="25208" refreshError="1"/>
      <sheetData sheetId="25209" refreshError="1"/>
      <sheetData sheetId="25210" refreshError="1"/>
      <sheetData sheetId="25211" refreshError="1"/>
      <sheetData sheetId="25212" refreshError="1"/>
      <sheetData sheetId="25213" refreshError="1"/>
      <sheetData sheetId="25214" refreshError="1"/>
      <sheetData sheetId="25215" refreshError="1"/>
      <sheetData sheetId="25216" refreshError="1"/>
      <sheetData sheetId="25217" refreshError="1"/>
      <sheetData sheetId="25218" refreshError="1"/>
      <sheetData sheetId="25219" refreshError="1"/>
      <sheetData sheetId="25220" refreshError="1"/>
      <sheetData sheetId="25221" refreshError="1"/>
      <sheetData sheetId="25222" refreshError="1"/>
      <sheetData sheetId="25223" refreshError="1"/>
      <sheetData sheetId="25224" refreshError="1"/>
      <sheetData sheetId="25225" refreshError="1"/>
      <sheetData sheetId="25226" refreshError="1"/>
      <sheetData sheetId="25227" refreshError="1"/>
      <sheetData sheetId="25228" refreshError="1"/>
      <sheetData sheetId="25229" refreshError="1"/>
      <sheetData sheetId="25230" refreshError="1"/>
      <sheetData sheetId="25231" refreshError="1"/>
      <sheetData sheetId="25232" refreshError="1"/>
      <sheetData sheetId="25233"/>
      <sheetData sheetId="25234"/>
      <sheetData sheetId="25235">
        <row r="3">
          <cell r="O3">
            <v>0</v>
          </cell>
        </row>
      </sheetData>
      <sheetData sheetId="25236"/>
      <sheetData sheetId="25237"/>
      <sheetData sheetId="25238"/>
      <sheetData sheetId="25239"/>
      <sheetData sheetId="25240"/>
      <sheetData sheetId="25241"/>
      <sheetData sheetId="25242" refreshError="1"/>
      <sheetData sheetId="25243" refreshError="1"/>
      <sheetData sheetId="25244" refreshError="1"/>
      <sheetData sheetId="25245" refreshError="1"/>
      <sheetData sheetId="25246" refreshError="1"/>
      <sheetData sheetId="25247" refreshError="1"/>
      <sheetData sheetId="25248">
        <row r="1">
          <cell r="F1" t="str">
            <v>NonCNS</v>
          </cell>
        </row>
      </sheetData>
      <sheetData sheetId="25249"/>
      <sheetData sheetId="25250"/>
      <sheetData sheetId="25251"/>
      <sheetData sheetId="25252"/>
      <sheetData sheetId="25253"/>
      <sheetData sheetId="25254"/>
      <sheetData sheetId="25255"/>
      <sheetData sheetId="25256"/>
      <sheetData sheetId="25257"/>
      <sheetData sheetId="25258"/>
      <sheetData sheetId="25259"/>
      <sheetData sheetId="25260" refreshError="1"/>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refreshError="1"/>
      <sheetData sheetId="25302" refreshError="1"/>
      <sheetData sheetId="25303" refreshError="1"/>
      <sheetData sheetId="25304" refreshError="1"/>
      <sheetData sheetId="25305" refreshError="1"/>
      <sheetData sheetId="25306" refreshError="1"/>
      <sheetData sheetId="25307" refreshError="1"/>
      <sheetData sheetId="25308" refreshError="1"/>
      <sheetData sheetId="25309" refreshError="1"/>
      <sheetData sheetId="25310" refreshError="1"/>
      <sheetData sheetId="25311" refreshError="1"/>
      <sheetData sheetId="25312" refreshError="1"/>
      <sheetData sheetId="25313" refreshError="1"/>
      <sheetData sheetId="25314" refreshError="1"/>
      <sheetData sheetId="25315" refreshError="1"/>
      <sheetData sheetId="25316" refreshError="1"/>
      <sheetData sheetId="25317" refreshError="1"/>
      <sheetData sheetId="25318" refreshError="1"/>
      <sheetData sheetId="25319" refreshError="1"/>
      <sheetData sheetId="25320" refreshError="1"/>
      <sheetData sheetId="25321" refreshError="1"/>
      <sheetData sheetId="25322" refreshError="1"/>
      <sheetData sheetId="25323" refreshError="1"/>
      <sheetData sheetId="25324" refreshError="1"/>
      <sheetData sheetId="25325" refreshError="1"/>
      <sheetData sheetId="25326" refreshError="1"/>
      <sheetData sheetId="25327"/>
      <sheetData sheetId="25328"/>
      <sheetData sheetId="25329"/>
      <sheetData sheetId="25330"/>
      <sheetData sheetId="25331"/>
      <sheetData sheetId="25332"/>
      <sheetData sheetId="25333"/>
      <sheetData sheetId="25334">
        <row r="14">
          <cell r="B14" t="str">
            <v>Receivables from broker dealers and clearing organizations</v>
          </cell>
        </row>
      </sheetData>
      <sheetData sheetId="25335"/>
      <sheetData sheetId="25336"/>
      <sheetData sheetId="25337"/>
      <sheetData sheetId="25338"/>
      <sheetData sheetId="25339"/>
      <sheetData sheetId="25340"/>
      <sheetData sheetId="25341"/>
      <sheetData sheetId="25342"/>
      <sheetData sheetId="25343"/>
      <sheetData sheetId="25344">
        <row r="13">
          <cell r="D13">
            <v>432980.48148000002</v>
          </cell>
        </row>
      </sheetData>
      <sheetData sheetId="25345"/>
      <sheetData sheetId="25346"/>
      <sheetData sheetId="25347"/>
      <sheetData sheetId="25348"/>
      <sheetData sheetId="25349"/>
      <sheetData sheetId="25350"/>
      <sheetData sheetId="25351"/>
      <sheetData sheetId="25352" refreshError="1"/>
      <sheetData sheetId="25353" refreshError="1"/>
      <sheetData sheetId="25354" refreshError="1"/>
      <sheetData sheetId="25355" refreshError="1"/>
      <sheetData sheetId="25356" refreshError="1"/>
      <sheetData sheetId="25357" refreshError="1"/>
      <sheetData sheetId="25358" refreshError="1"/>
      <sheetData sheetId="25359" refreshError="1"/>
      <sheetData sheetId="25360" refreshError="1"/>
      <sheetData sheetId="25361" refreshError="1"/>
      <sheetData sheetId="25362" refreshError="1"/>
      <sheetData sheetId="25363" refreshError="1"/>
      <sheetData sheetId="25364" refreshError="1"/>
      <sheetData sheetId="25365"/>
      <sheetData sheetId="25366"/>
      <sheetData sheetId="25367"/>
      <sheetData sheetId="25368" refreshError="1"/>
      <sheetData sheetId="25369" refreshError="1"/>
      <sheetData sheetId="25370" refreshError="1"/>
      <sheetData sheetId="25371" refreshError="1"/>
      <sheetData sheetId="25372" refreshError="1"/>
      <sheetData sheetId="25373" refreshError="1"/>
      <sheetData sheetId="25374" refreshError="1"/>
      <sheetData sheetId="25375" refreshError="1"/>
      <sheetData sheetId="25376" refreshError="1"/>
      <sheetData sheetId="25377" refreshError="1"/>
      <sheetData sheetId="25378" refreshError="1"/>
      <sheetData sheetId="25379" refreshError="1"/>
      <sheetData sheetId="25380" refreshError="1"/>
      <sheetData sheetId="25381" refreshError="1"/>
      <sheetData sheetId="25382" refreshError="1"/>
      <sheetData sheetId="25383" refreshError="1"/>
      <sheetData sheetId="25384" refreshError="1"/>
      <sheetData sheetId="25385" refreshError="1"/>
      <sheetData sheetId="25386" refreshError="1"/>
      <sheetData sheetId="25387" refreshError="1"/>
      <sheetData sheetId="25388" refreshError="1"/>
      <sheetData sheetId="25389" refreshError="1"/>
      <sheetData sheetId="25390" refreshError="1"/>
      <sheetData sheetId="25391" refreshError="1"/>
      <sheetData sheetId="25392" refreshError="1"/>
      <sheetData sheetId="25393" refreshError="1"/>
      <sheetData sheetId="25394" refreshError="1"/>
      <sheetData sheetId="25395" refreshError="1"/>
      <sheetData sheetId="25396" refreshError="1"/>
      <sheetData sheetId="25397" refreshError="1"/>
      <sheetData sheetId="25398" refreshError="1"/>
      <sheetData sheetId="25399" refreshError="1"/>
      <sheetData sheetId="25400" refreshError="1"/>
      <sheetData sheetId="25401" refreshError="1"/>
      <sheetData sheetId="25402" refreshError="1"/>
      <sheetData sheetId="25403" refreshError="1"/>
      <sheetData sheetId="25404" refreshError="1"/>
      <sheetData sheetId="25405" refreshError="1"/>
      <sheetData sheetId="25406" refreshError="1"/>
      <sheetData sheetId="25407" refreshError="1"/>
      <sheetData sheetId="25408" refreshError="1"/>
      <sheetData sheetId="25409" refreshError="1"/>
      <sheetData sheetId="25410" refreshError="1"/>
      <sheetData sheetId="25411">
        <row r="8">
          <cell r="C8">
            <v>1620.9078913385399</v>
          </cell>
        </row>
      </sheetData>
      <sheetData sheetId="25412" refreshError="1"/>
      <sheetData sheetId="25413" refreshError="1"/>
      <sheetData sheetId="25414" refreshError="1"/>
      <sheetData sheetId="25415" refreshError="1"/>
      <sheetData sheetId="25416" refreshError="1"/>
      <sheetData sheetId="25417" refreshError="1"/>
      <sheetData sheetId="25418" refreshError="1"/>
      <sheetData sheetId="25419" refreshError="1"/>
      <sheetData sheetId="25420" refreshError="1"/>
      <sheetData sheetId="25421" refreshError="1"/>
      <sheetData sheetId="25422" refreshError="1"/>
      <sheetData sheetId="25423" refreshError="1"/>
      <sheetData sheetId="25424" refreshError="1"/>
      <sheetData sheetId="25425"/>
      <sheetData sheetId="25426"/>
      <sheetData sheetId="25427"/>
      <sheetData sheetId="25428"/>
      <sheetData sheetId="25429"/>
      <sheetData sheetId="25430"/>
      <sheetData sheetId="25431">
        <row r="238">
          <cell r="C238">
            <v>5.7500000000000002E-2</v>
          </cell>
        </row>
      </sheetData>
      <sheetData sheetId="25432"/>
      <sheetData sheetId="25433"/>
      <sheetData sheetId="25434" refreshError="1"/>
      <sheetData sheetId="25435">
        <row r="14">
          <cell r="C14">
            <v>1.09414071196827</v>
          </cell>
        </row>
      </sheetData>
      <sheetData sheetId="25436" refreshError="1"/>
      <sheetData sheetId="25437" refreshError="1"/>
      <sheetData sheetId="25438" refreshError="1"/>
      <sheetData sheetId="25439" refreshError="1"/>
      <sheetData sheetId="25440" refreshError="1"/>
      <sheetData sheetId="25441"/>
      <sheetData sheetId="25442"/>
      <sheetData sheetId="25443">
        <row r="5">
          <cell r="F5" t="str">
            <v>/ Grant #</v>
          </cell>
        </row>
      </sheetData>
      <sheetData sheetId="25444"/>
      <sheetData sheetId="25445"/>
      <sheetData sheetId="25446"/>
      <sheetData sheetId="25447"/>
      <sheetData sheetId="25448"/>
      <sheetData sheetId="25449"/>
      <sheetData sheetId="25450"/>
      <sheetData sheetId="25451"/>
      <sheetData sheetId="25452">
        <row r="3">
          <cell r="A3" t="str">
            <v>Bau, Jason</v>
          </cell>
        </row>
      </sheetData>
      <sheetData sheetId="25453"/>
      <sheetData sheetId="25454" refreshError="1"/>
      <sheetData sheetId="25455" refreshError="1"/>
      <sheetData sheetId="25456"/>
      <sheetData sheetId="25457"/>
      <sheetData sheetId="25458"/>
      <sheetData sheetId="25459"/>
      <sheetData sheetId="25460" refreshError="1"/>
      <sheetData sheetId="25461">
        <row r="7">
          <cell r="C7" t="str">
            <v>NSOA-41</v>
          </cell>
        </row>
      </sheetData>
      <sheetData sheetId="25462" refreshError="1"/>
      <sheetData sheetId="25463"/>
      <sheetData sheetId="25464"/>
      <sheetData sheetId="25465" refreshError="1"/>
      <sheetData sheetId="25466" refreshError="1"/>
      <sheetData sheetId="25467"/>
      <sheetData sheetId="25468"/>
      <sheetData sheetId="25469">
        <row r="1">
          <cell r="A1" t="str">
            <v>Security Holder</v>
          </cell>
        </row>
      </sheetData>
      <sheetData sheetId="25470" refreshError="1"/>
      <sheetData sheetId="25471" refreshError="1"/>
      <sheetData sheetId="25472" refreshError="1"/>
      <sheetData sheetId="25473" refreshError="1"/>
      <sheetData sheetId="25474">
        <row r="1">
          <cell r="A1" t="str">
            <v>Alpert-Romm, Adria</v>
          </cell>
        </row>
      </sheetData>
      <sheetData sheetId="25475">
        <row r="1">
          <cell r="A1" t="str">
            <v>HW</v>
          </cell>
        </row>
      </sheetData>
      <sheetData sheetId="25476">
        <row r="1">
          <cell r="A1" t="str">
            <v>Proj Id</v>
          </cell>
        </row>
      </sheetData>
      <sheetData sheetId="25477">
        <row r="1">
          <cell r="A1" t="str">
            <v>Signed copy uploaded?</v>
          </cell>
        </row>
      </sheetData>
      <sheetData sheetId="25478">
        <row r="1">
          <cell r="C1" t="str">
            <v>France</v>
          </cell>
        </row>
      </sheetData>
      <sheetData sheetId="25479">
        <row r="2">
          <cell r="A2">
            <v>40000500</v>
          </cell>
        </row>
      </sheetData>
      <sheetData sheetId="25480">
        <row r="10">
          <cell r="I10">
            <v>90</v>
          </cell>
        </row>
      </sheetData>
      <sheetData sheetId="25481">
        <row r="1">
          <cell r="A1" t="str">
            <v>HW</v>
          </cell>
        </row>
      </sheetData>
      <sheetData sheetId="25482">
        <row r="1">
          <cell r="A1" t="str">
            <v>Signed copy uploaded?</v>
          </cell>
        </row>
      </sheetData>
      <sheetData sheetId="25483">
        <row r="1">
          <cell r="A1" t="str">
            <v>Signed copy uploaded?</v>
          </cell>
        </row>
      </sheetData>
      <sheetData sheetId="25484">
        <row r="2">
          <cell r="A2" t="str">
            <v>Englewood CliffsS03100809111000</v>
          </cell>
        </row>
      </sheetData>
      <sheetData sheetId="25485">
        <row r="2">
          <cell r="R2" t="str">
            <v>Organizational and Employee Development</v>
          </cell>
        </row>
      </sheetData>
      <sheetData sheetId="25486">
        <row r="6">
          <cell r="E6" t="str">
            <v>Target Corporation</v>
          </cell>
        </row>
      </sheetData>
      <sheetData sheetId="25487"/>
      <sheetData sheetId="25488">
        <row r="2">
          <cell r="A2" t="str">
            <v>S031008023D Spectrum</v>
          </cell>
        </row>
      </sheetData>
      <sheetData sheetId="25489">
        <row r="6">
          <cell r="E6" t="str">
            <v>Target Corporation</v>
          </cell>
        </row>
      </sheetData>
      <sheetData sheetId="25490">
        <row r="1">
          <cell r="A1" t="str">
            <v>Proj Id</v>
          </cell>
        </row>
      </sheetData>
      <sheetData sheetId="25491">
        <row r="3">
          <cell r="B3">
            <v>2003</v>
          </cell>
        </row>
      </sheetData>
      <sheetData sheetId="25492">
        <row r="1">
          <cell r="C1" t="str">
            <v>France</v>
          </cell>
        </row>
      </sheetData>
      <sheetData sheetId="25493">
        <row r="2">
          <cell r="A2">
            <v>40000500</v>
          </cell>
        </row>
      </sheetData>
      <sheetData sheetId="25494">
        <row r="10">
          <cell r="A10" t="str">
            <v>100% Allocated - Ad Sales</v>
          </cell>
        </row>
      </sheetData>
      <sheetData sheetId="25495">
        <row r="1">
          <cell r="A1" t="str">
            <v>Signed copy uploaded?</v>
          </cell>
        </row>
      </sheetData>
      <sheetData sheetId="25496">
        <row r="1">
          <cell r="A1" t="str">
            <v>Signed copy uploaded?</v>
          </cell>
        </row>
      </sheetData>
      <sheetData sheetId="25497">
        <row r="11">
          <cell r="I11">
            <v>-0.04</v>
          </cell>
        </row>
      </sheetData>
      <sheetData sheetId="25498">
        <row r="30">
          <cell r="C30" t="str">
            <v>($ USD)</v>
          </cell>
        </row>
      </sheetData>
      <sheetData sheetId="25499">
        <row r="2">
          <cell r="A2" t="str">
            <v>S03100802CA IncMaintenance</v>
          </cell>
        </row>
      </sheetData>
      <sheetData sheetId="25500">
        <row r="2">
          <cell r="A2" t="str">
            <v>S031008023D Spectrum</v>
          </cell>
        </row>
      </sheetData>
      <sheetData sheetId="25501">
        <row r="1">
          <cell r="A1" t="str">
            <v>YearQuarter</v>
          </cell>
        </row>
      </sheetData>
      <sheetData sheetId="25502">
        <row r="2">
          <cell r="A2" t="str">
            <v>Englewood CliffsS03100809111000</v>
          </cell>
        </row>
      </sheetData>
      <sheetData sheetId="25503">
        <row r="8">
          <cell r="O8">
            <v>1</v>
          </cell>
        </row>
      </sheetData>
      <sheetData sheetId="25504">
        <row r="6">
          <cell r="E6" t="str">
            <v>Target Corporation</v>
          </cell>
        </row>
      </sheetData>
      <sheetData sheetId="25505">
        <row r="6">
          <cell r="B6" t="str">
            <v>100% Allocated - Ad Sales</v>
          </cell>
        </row>
      </sheetData>
      <sheetData sheetId="25506">
        <row r="6">
          <cell r="V6">
            <v>2.7733333333333301E-2</v>
          </cell>
        </row>
      </sheetData>
      <sheetData sheetId="25507">
        <row r="6">
          <cell r="E6" t="str">
            <v>Target Corporation</v>
          </cell>
        </row>
      </sheetData>
      <sheetData sheetId="25508">
        <row r="2">
          <cell r="D2">
            <v>2002</v>
          </cell>
        </row>
      </sheetData>
      <sheetData sheetId="25509">
        <row r="3">
          <cell r="B3">
            <v>2003</v>
          </cell>
        </row>
      </sheetData>
      <sheetData sheetId="25510">
        <row r="11">
          <cell r="I11">
            <v>-0.04</v>
          </cell>
        </row>
      </sheetData>
      <sheetData sheetId="25511">
        <row r="17">
          <cell r="B17" t="str">
            <v>Analysis Lookup</v>
          </cell>
        </row>
      </sheetData>
      <sheetData sheetId="25512">
        <row r="10">
          <cell r="A10" t="str">
            <v>100% Allocated - Ad Sales</v>
          </cell>
        </row>
      </sheetData>
      <sheetData sheetId="25513">
        <row r="2">
          <cell r="A2" t="str">
            <v>S03100802CA IncMaintenance</v>
          </cell>
        </row>
      </sheetData>
      <sheetData sheetId="25514">
        <row r="2">
          <cell r="A2" t="str">
            <v>S031008023D Spectrum</v>
          </cell>
        </row>
      </sheetData>
      <sheetData sheetId="25515"/>
      <sheetData sheetId="25516">
        <row r="2">
          <cell r="A2" t="str">
            <v>Englewood CliffsS03100809111000</v>
          </cell>
        </row>
      </sheetData>
      <sheetData sheetId="25517">
        <row r="6">
          <cell r="B6" t="str">
            <v>100% Allocated - Ad Sales</v>
          </cell>
        </row>
      </sheetData>
      <sheetData sheetId="25518">
        <row r="30">
          <cell r="C30" t="str">
            <v>($ USD)</v>
          </cell>
        </row>
      </sheetData>
      <sheetData sheetId="25519"/>
      <sheetData sheetId="25520">
        <row r="4">
          <cell r="C4" t="str">
            <v>hwgbs_01:GBSC3</v>
          </cell>
        </row>
      </sheetData>
      <sheetData sheetId="25521">
        <row r="4">
          <cell r="B4" t="str">
            <v>August Projection</v>
          </cell>
        </row>
      </sheetData>
      <sheetData sheetId="25522">
        <row r="16">
          <cell r="D16" t="str">
            <v>Actuals</v>
          </cell>
        </row>
      </sheetData>
      <sheetData sheetId="25523">
        <row r="17">
          <cell r="B17" t="str">
            <v>Analysis Lookup</v>
          </cell>
        </row>
      </sheetData>
      <sheetData sheetId="25524">
        <row r="10">
          <cell r="A10" t="str">
            <v>100% Allocated - Ad Sales</v>
          </cell>
        </row>
      </sheetData>
      <sheetData sheetId="25525">
        <row r="2">
          <cell r="B2" t="str">
            <v>Ad Sales</v>
          </cell>
        </row>
      </sheetData>
      <sheetData sheetId="25526"/>
      <sheetData sheetId="25527">
        <row r="1">
          <cell r="A1" t="str">
            <v>BPO</v>
          </cell>
        </row>
      </sheetData>
      <sheetData sheetId="25528">
        <row r="17">
          <cell r="B17" t="str">
            <v>Analysis Lookup</v>
          </cell>
        </row>
      </sheetData>
      <sheetData sheetId="25529">
        <row r="4">
          <cell r="C4" t="str">
            <v>hwgbs_01:GBSC3</v>
          </cell>
        </row>
      </sheetData>
      <sheetData sheetId="25530">
        <row r="1">
          <cell r="C1" t="str">
            <v>France</v>
          </cell>
        </row>
      </sheetData>
      <sheetData sheetId="25531">
        <row r="16">
          <cell r="D16" t="str">
            <v>Actuals</v>
          </cell>
        </row>
      </sheetData>
      <sheetData sheetId="25532">
        <row r="17">
          <cell r="B17" t="str">
            <v>Analysis Lookup</v>
          </cell>
        </row>
      </sheetData>
      <sheetData sheetId="25533"/>
      <sheetData sheetId="25534">
        <row r="2">
          <cell r="C2" t="str">
            <v>Yes</v>
          </cell>
        </row>
      </sheetData>
      <sheetData sheetId="25535">
        <row r="30">
          <cell r="C30" t="str">
            <v>($ USD)</v>
          </cell>
        </row>
      </sheetData>
      <sheetData sheetId="25536"/>
      <sheetData sheetId="25537"/>
      <sheetData sheetId="25538">
        <row r="1">
          <cell r="C1" t="str">
            <v>France</v>
          </cell>
        </row>
      </sheetData>
      <sheetData sheetId="25539">
        <row r="16">
          <cell r="D16" t="str">
            <v>Actuals</v>
          </cell>
        </row>
      </sheetData>
      <sheetData sheetId="25540">
        <row r="17">
          <cell r="B17" t="str">
            <v>Analysis Lookup</v>
          </cell>
        </row>
      </sheetData>
      <sheetData sheetId="25541">
        <row r="163">
          <cell r="B163" t="str">
            <v>&lt;Blank&gt;</v>
          </cell>
        </row>
      </sheetData>
      <sheetData sheetId="25542"/>
      <sheetData sheetId="25543">
        <row r="2">
          <cell r="B2" t="str">
            <v>Click &amp; Select</v>
          </cell>
        </row>
      </sheetData>
      <sheetData sheetId="25544"/>
      <sheetData sheetId="25545">
        <row r="2">
          <cell r="A2" t="str">
            <v>LOB</v>
          </cell>
        </row>
      </sheetData>
      <sheetData sheetId="25546">
        <row r="1">
          <cell r="C1" t="str">
            <v>France</v>
          </cell>
        </row>
      </sheetData>
      <sheetData sheetId="25547"/>
      <sheetData sheetId="25548">
        <row r="10">
          <cell r="I10">
            <v>90</v>
          </cell>
        </row>
      </sheetData>
      <sheetData sheetId="25549">
        <row r="2">
          <cell r="D2">
            <v>2002</v>
          </cell>
        </row>
      </sheetData>
      <sheetData sheetId="25550"/>
      <sheetData sheetId="25551"/>
      <sheetData sheetId="25552"/>
      <sheetData sheetId="25553">
        <row r="2">
          <cell r="R2" t="str">
            <v>Organizational and Employee Development</v>
          </cell>
        </row>
      </sheetData>
      <sheetData sheetId="25554">
        <row r="17">
          <cell r="B17" t="str">
            <v>Analysis Lookup</v>
          </cell>
        </row>
      </sheetData>
      <sheetData sheetId="25555"/>
      <sheetData sheetId="25556">
        <row r="2">
          <cell r="R2" t="str">
            <v>Organizational and Employee Development</v>
          </cell>
        </row>
      </sheetData>
      <sheetData sheetId="25557">
        <row r="2">
          <cell r="Z2">
            <v>45450</v>
          </cell>
        </row>
      </sheetData>
      <sheetData sheetId="25558"/>
      <sheetData sheetId="25559">
        <row r="2">
          <cell r="B2" t="str">
            <v>Click &amp; Select</v>
          </cell>
        </row>
      </sheetData>
      <sheetData sheetId="25560">
        <row r="1">
          <cell r="A1" t="str">
            <v>Proj Id</v>
          </cell>
        </row>
      </sheetData>
      <sheetData sheetId="25561">
        <row r="2">
          <cell r="A2" t="str">
            <v>LOB</v>
          </cell>
        </row>
      </sheetData>
      <sheetData sheetId="25562">
        <row r="1">
          <cell r="C1" t="str">
            <v>France</v>
          </cell>
        </row>
      </sheetData>
      <sheetData sheetId="25563">
        <row r="2">
          <cell r="A2">
            <v>40000500</v>
          </cell>
        </row>
      </sheetData>
      <sheetData sheetId="25564">
        <row r="10">
          <cell r="I10">
            <v>90</v>
          </cell>
        </row>
      </sheetData>
      <sheetData sheetId="25565">
        <row r="1">
          <cell r="A1" t="str">
            <v>HW</v>
          </cell>
        </row>
      </sheetData>
      <sheetData sheetId="25566">
        <row r="1">
          <cell r="A1" t="str">
            <v>Signed copy uploaded?</v>
          </cell>
        </row>
      </sheetData>
      <sheetData sheetId="25567">
        <row r="1">
          <cell r="A1" t="str">
            <v>Signed copy uploaded?</v>
          </cell>
        </row>
      </sheetData>
      <sheetData sheetId="25568">
        <row r="2">
          <cell r="R2" t="str">
            <v>Organizational and Employee Development</v>
          </cell>
        </row>
      </sheetData>
      <sheetData sheetId="25569">
        <row r="1">
          <cell r="A1" t="str">
            <v>Proj Id</v>
          </cell>
        </row>
      </sheetData>
      <sheetData sheetId="25570">
        <row r="1">
          <cell r="C1" t="str">
            <v>France</v>
          </cell>
        </row>
      </sheetData>
      <sheetData sheetId="25571">
        <row r="2">
          <cell r="A2">
            <v>40000500</v>
          </cell>
        </row>
      </sheetData>
      <sheetData sheetId="25572" refreshError="1"/>
      <sheetData sheetId="25573" refreshError="1"/>
      <sheetData sheetId="25574">
        <row r="1">
          <cell r="A1" t="str">
            <v>Signed copy uploaded?</v>
          </cell>
        </row>
      </sheetData>
      <sheetData sheetId="25575">
        <row r="1">
          <cell r="A1" t="str">
            <v>Signed copy uploaded?</v>
          </cell>
        </row>
      </sheetData>
      <sheetData sheetId="25576">
        <row r="6">
          <cell r="E6" t="str">
            <v>Target Corporation</v>
          </cell>
        </row>
      </sheetData>
      <sheetData sheetId="25577"/>
      <sheetData sheetId="25578">
        <row r="2">
          <cell r="A2" t="str">
            <v>S031008023D Spectrum</v>
          </cell>
        </row>
      </sheetData>
      <sheetData sheetId="25579">
        <row r="6">
          <cell r="E6" t="str">
            <v>Target Corporation</v>
          </cell>
        </row>
      </sheetData>
      <sheetData sheetId="25580">
        <row r="3">
          <cell r="B3">
            <v>2003</v>
          </cell>
        </row>
      </sheetData>
      <sheetData sheetId="25581">
        <row r="1">
          <cell r="C1" t="str">
            <v>France</v>
          </cell>
        </row>
      </sheetData>
      <sheetData sheetId="25582">
        <row r="2">
          <cell r="A2">
            <v>40000500</v>
          </cell>
        </row>
      </sheetData>
      <sheetData sheetId="25583">
        <row r="10">
          <cell r="A10" t="str">
            <v>100% Allocated - Ad Sales</v>
          </cell>
        </row>
      </sheetData>
      <sheetData sheetId="25584">
        <row r="1">
          <cell r="A1" t="str">
            <v>Signed copy uploaded?</v>
          </cell>
        </row>
      </sheetData>
      <sheetData sheetId="25585">
        <row r="1">
          <cell r="A1" t="str">
            <v>Signed copy uploaded?</v>
          </cell>
        </row>
      </sheetData>
      <sheetData sheetId="25586">
        <row r="11">
          <cell r="I11">
            <v>-0.04</v>
          </cell>
        </row>
      </sheetData>
      <sheetData sheetId="25587">
        <row r="30">
          <cell r="C30" t="str">
            <v>($ USD)</v>
          </cell>
        </row>
      </sheetData>
      <sheetData sheetId="25588">
        <row r="2">
          <cell r="A2" t="str">
            <v>S03100802CA IncMaintenance</v>
          </cell>
        </row>
      </sheetData>
      <sheetData sheetId="25589">
        <row r="2">
          <cell r="A2" t="str">
            <v>S031008023D Spectrum</v>
          </cell>
        </row>
      </sheetData>
      <sheetData sheetId="25590" refreshError="1"/>
      <sheetData sheetId="25591" refreshError="1"/>
      <sheetData sheetId="25592" refreshError="1"/>
      <sheetData sheetId="25593" refreshError="1"/>
      <sheetData sheetId="25594" refreshError="1"/>
      <sheetData sheetId="25595" refreshError="1"/>
      <sheetData sheetId="25596" refreshError="1"/>
      <sheetData sheetId="25597" refreshError="1"/>
      <sheetData sheetId="25598" refreshError="1"/>
      <sheetData sheetId="25599" refreshError="1"/>
      <sheetData sheetId="25600" refreshError="1"/>
      <sheetData sheetId="25601" refreshError="1"/>
      <sheetData sheetId="25602" refreshError="1"/>
      <sheetData sheetId="25603" refreshError="1"/>
      <sheetData sheetId="25604" refreshError="1"/>
      <sheetData sheetId="25605" refreshError="1"/>
      <sheetData sheetId="25606" refreshError="1"/>
      <sheetData sheetId="25607" refreshError="1"/>
      <sheetData sheetId="25608">
        <row r="6">
          <cell r="B6" t="str">
            <v>100% Allocated - Ad Sales</v>
          </cell>
        </row>
      </sheetData>
      <sheetData sheetId="25609" refreshError="1"/>
      <sheetData sheetId="25610">
        <row r="16">
          <cell r="D16" t="str">
            <v>Actuals</v>
          </cell>
        </row>
      </sheetData>
      <sheetData sheetId="25611">
        <row r="17">
          <cell r="B17" t="str">
            <v>Analysis Lookup</v>
          </cell>
        </row>
      </sheetData>
      <sheetData sheetId="25612" refreshError="1"/>
      <sheetData sheetId="25613">
        <row r="2">
          <cell r="A2" t="str">
            <v>LOB</v>
          </cell>
        </row>
      </sheetData>
      <sheetData sheetId="25614" refreshError="1"/>
      <sheetData sheetId="25615" refreshError="1"/>
      <sheetData sheetId="25616" refreshError="1"/>
      <sheetData sheetId="25617" refreshError="1"/>
      <sheetData sheetId="25618" refreshError="1"/>
      <sheetData sheetId="25619" refreshError="1"/>
      <sheetData sheetId="25620" refreshError="1"/>
      <sheetData sheetId="25621" refreshError="1"/>
      <sheetData sheetId="25622" refreshError="1"/>
      <sheetData sheetId="25623" refreshError="1"/>
      <sheetData sheetId="25624" refreshError="1"/>
      <sheetData sheetId="25625" refreshError="1"/>
      <sheetData sheetId="25626" refreshError="1"/>
      <sheetData sheetId="25627" refreshError="1"/>
      <sheetData sheetId="25628">
        <row r="1">
          <cell r="A1" t="str">
            <v>HW</v>
          </cell>
        </row>
      </sheetData>
      <sheetData sheetId="25629">
        <row r="1">
          <cell r="A1" t="str">
            <v>Proj Id</v>
          </cell>
        </row>
      </sheetData>
      <sheetData sheetId="25630">
        <row r="2">
          <cell r="A2" t="str">
            <v>LOB</v>
          </cell>
        </row>
      </sheetData>
      <sheetData sheetId="25631">
        <row r="1">
          <cell r="C1" t="str">
            <v>France</v>
          </cell>
        </row>
      </sheetData>
      <sheetData sheetId="25632">
        <row r="2">
          <cell r="A2">
            <v>40000500</v>
          </cell>
        </row>
      </sheetData>
      <sheetData sheetId="25633">
        <row r="10">
          <cell r="I10">
            <v>90</v>
          </cell>
        </row>
      </sheetData>
      <sheetData sheetId="25634">
        <row r="1">
          <cell r="A1" t="str">
            <v>HW</v>
          </cell>
        </row>
      </sheetData>
      <sheetData sheetId="25635">
        <row r="1">
          <cell r="A1" t="str">
            <v>Signed copy uploaded?</v>
          </cell>
        </row>
      </sheetData>
      <sheetData sheetId="25636" refreshError="1"/>
      <sheetData sheetId="25637" refreshError="1"/>
      <sheetData sheetId="25638" refreshError="1"/>
      <sheetData sheetId="25639" refreshError="1"/>
      <sheetData sheetId="25640" refreshError="1"/>
      <sheetData sheetId="25641" refreshError="1"/>
      <sheetData sheetId="25642" refreshError="1"/>
      <sheetData sheetId="25643" refreshError="1"/>
      <sheetData sheetId="25644" refreshError="1"/>
      <sheetData sheetId="25645" refreshError="1"/>
      <sheetData sheetId="25646" refreshError="1"/>
      <sheetData sheetId="25647">
        <row r="2">
          <cell r="A2" t="str">
            <v>S031008023D Spectrum</v>
          </cell>
        </row>
      </sheetData>
      <sheetData sheetId="25648" refreshError="1"/>
      <sheetData sheetId="25649" refreshError="1"/>
      <sheetData sheetId="25650" refreshError="1"/>
      <sheetData sheetId="25651" refreshError="1"/>
      <sheetData sheetId="25652" refreshError="1"/>
      <sheetData sheetId="25653" refreshError="1"/>
      <sheetData sheetId="25654" refreshError="1"/>
      <sheetData sheetId="25655" refreshError="1"/>
      <sheetData sheetId="25656" refreshError="1"/>
      <sheetData sheetId="25657" refreshError="1"/>
      <sheetData sheetId="25658">
        <row r="17">
          <cell r="B17" t="str">
            <v>Analysis Lookup</v>
          </cell>
        </row>
      </sheetData>
      <sheetData sheetId="25659" refreshError="1"/>
      <sheetData sheetId="25660">
        <row r="2">
          <cell r="A2" t="str">
            <v>S03100802CA IncMaintenance</v>
          </cell>
        </row>
      </sheetData>
      <sheetData sheetId="25661" refreshError="1"/>
      <sheetData sheetId="25662" refreshError="1"/>
      <sheetData sheetId="25663">
        <row r="2">
          <cell r="A2" t="str">
            <v>Englewood CliffsS03100809111000</v>
          </cell>
        </row>
      </sheetData>
      <sheetData sheetId="25664">
        <row r="6">
          <cell r="B6" t="str">
            <v>100% Allocated - Ad Sales</v>
          </cell>
        </row>
      </sheetData>
      <sheetData sheetId="25665"/>
      <sheetData sheetId="25666">
        <row r="4">
          <cell r="C4" t="str">
            <v>hwgbs_01:GBSC3</v>
          </cell>
        </row>
      </sheetData>
      <sheetData sheetId="25667">
        <row r="4">
          <cell r="B4" t="str">
            <v>August Projection</v>
          </cell>
        </row>
      </sheetData>
      <sheetData sheetId="25668">
        <row r="16">
          <cell r="D16" t="str">
            <v>Actuals</v>
          </cell>
        </row>
      </sheetData>
      <sheetData sheetId="25669">
        <row r="17">
          <cell r="B17" t="str">
            <v>Analysis Lookup</v>
          </cell>
        </row>
      </sheetData>
      <sheetData sheetId="25670">
        <row r="10">
          <cell r="A10" t="str">
            <v>100% Allocated - Ad Sales</v>
          </cell>
        </row>
      </sheetData>
      <sheetData sheetId="25671">
        <row r="2">
          <cell r="A2" t="str">
            <v>S03100802CA IncMaintenance</v>
          </cell>
        </row>
      </sheetData>
      <sheetData sheetId="25672">
        <row r="2">
          <cell r="B2" t="str">
            <v>Ad Sales</v>
          </cell>
        </row>
      </sheetData>
      <sheetData sheetId="25673"/>
      <sheetData sheetId="25674"/>
      <sheetData sheetId="25675">
        <row r="2">
          <cell r="C2" t="str">
            <v>Yes</v>
          </cell>
        </row>
      </sheetData>
      <sheetData sheetId="25676" refreshError="1"/>
      <sheetData sheetId="25677">
        <row r="17">
          <cell r="B17" t="str">
            <v>Analysis Lookup</v>
          </cell>
        </row>
      </sheetData>
      <sheetData sheetId="25678">
        <row r="4">
          <cell r="C4" t="str">
            <v>hwgbs_01:GBSC3</v>
          </cell>
        </row>
      </sheetData>
      <sheetData sheetId="25679">
        <row r="1">
          <cell r="C1" t="str">
            <v>France</v>
          </cell>
        </row>
      </sheetData>
      <sheetData sheetId="25680">
        <row r="17">
          <cell r="B17" t="str">
            <v>Analysis Lookup</v>
          </cell>
        </row>
      </sheetData>
      <sheetData sheetId="25681"/>
      <sheetData sheetId="25682">
        <row r="2">
          <cell r="C2" t="str">
            <v>Yes</v>
          </cell>
        </row>
      </sheetData>
      <sheetData sheetId="25683">
        <row r="30">
          <cell r="C30" t="str">
            <v>($ USD)</v>
          </cell>
        </row>
      </sheetData>
      <sheetData sheetId="25684"/>
      <sheetData sheetId="25685"/>
      <sheetData sheetId="25686">
        <row r="1">
          <cell r="C1" t="str">
            <v>France</v>
          </cell>
        </row>
      </sheetData>
      <sheetData sheetId="25687">
        <row r="16">
          <cell r="D16" t="str">
            <v>Actuals</v>
          </cell>
        </row>
      </sheetData>
      <sheetData sheetId="25688">
        <row r="17">
          <cell r="B17" t="str">
            <v>Analysis Lookup</v>
          </cell>
        </row>
      </sheetData>
      <sheetData sheetId="25689">
        <row r="184">
          <cell r="E184">
            <v>3</v>
          </cell>
        </row>
      </sheetData>
      <sheetData sheetId="25690">
        <row r="6">
          <cell r="V6">
            <v>2.7733333333333301E-2</v>
          </cell>
        </row>
      </sheetData>
      <sheetData sheetId="25691">
        <row r="163">
          <cell r="B163" t="str">
            <v>&lt;Blank&gt;</v>
          </cell>
        </row>
      </sheetData>
      <sheetData sheetId="25692"/>
      <sheetData sheetId="25693" refreshError="1"/>
      <sheetData sheetId="25694">
        <row r="2">
          <cell r="C2" t="str">
            <v>Yes</v>
          </cell>
        </row>
      </sheetData>
      <sheetData sheetId="25695" refreshError="1"/>
      <sheetData sheetId="25696"/>
      <sheetData sheetId="25697">
        <row r="3">
          <cell r="B3">
            <v>2003</v>
          </cell>
        </row>
      </sheetData>
      <sheetData sheetId="25698">
        <row r="1">
          <cell r="C1" t="str">
            <v>France</v>
          </cell>
        </row>
      </sheetData>
      <sheetData sheetId="25699">
        <row r="16">
          <cell r="D16" t="str">
            <v>Actuals</v>
          </cell>
        </row>
      </sheetData>
      <sheetData sheetId="25700">
        <row r="17">
          <cell r="B17" t="str">
            <v>Analysis Lookup</v>
          </cell>
        </row>
      </sheetData>
      <sheetData sheetId="25701">
        <row r="1">
          <cell r="A1" t="str">
            <v>NAME</v>
          </cell>
        </row>
      </sheetData>
      <sheetData sheetId="25702">
        <row r="1">
          <cell r="A1" t="str">
            <v>Alpert-Romm, Adria</v>
          </cell>
        </row>
      </sheetData>
      <sheetData sheetId="25703">
        <row r="2">
          <cell r="B2" t="str">
            <v>Click &amp; Select</v>
          </cell>
        </row>
      </sheetData>
      <sheetData sheetId="25704">
        <row r="1">
          <cell r="A1" t="str">
            <v>Proj Id</v>
          </cell>
        </row>
      </sheetData>
      <sheetData sheetId="25705">
        <row r="2">
          <cell r="A2" t="str">
            <v>LOB</v>
          </cell>
        </row>
      </sheetData>
      <sheetData sheetId="25706">
        <row r="1">
          <cell r="C1" t="str">
            <v>France</v>
          </cell>
        </row>
      </sheetData>
      <sheetData sheetId="25707">
        <row r="2">
          <cell r="A2">
            <v>40000500</v>
          </cell>
        </row>
      </sheetData>
      <sheetData sheetId="25708">
        <row r="10">
          <cell r="I10">
            <v>90</v>
          </cell>
        </row>
      </sheetData>
      <sheetData sheetId="25709">
        <row r="1">
          <cell r="A1" t="str">
            <v>HW</v>
          </cell>
        </row>
      </sheetData>
      <sheetData sheetId="25710">
        <row r="1">
          <cell r="A1" t="str">
            <v>Signed copy uploaded?</v>
          </cell>
        </row>
      </sheetData>
      <sheetData sheetId="25711">
        <row r="1">
          <cell r="A1" t="str">
            <v>Alpert-Romm, Adria</v>
          </cell>
        </row>
      </sheetData>
      <sheetData sheetId="25712">
        <row r="1">
          <cell r="A1" t="str">
            <v>Proj Id</v>
          </cell>
        </row>
      </sheetData>
      <sheetData sheetId="25713">
        <row r="2">
          <cell r="D2">
            <v>2002</v>
          </cell>
        </row>
      </sheetData>
      <sheetData sheetId="25714">
        <row r="10">
          <cell r="S10">
            <v>0</v>
          </cell>
        </row>
      </sheetData>
      <sheetData sheetId="25715">
        <row r="7">
          <cell r="V7">
            <v>1.5592E-2</v>
          </cell>
        </row>
      </sheetData>
      <sheetData sheetId="25716"/>
      <sheetData sheetId="25717">
        <row r="3">
          <cell r="B3">
            <v>2003</v>
          </cell>
        </row>
      </sheetData>
      <sheetData sheetId="25718">
        <row r="1">
          <cell r="A1" t="str">
            <v>Proj Id</v>
          </cell>
        </row>
      </sheetData>
      <sheetData sheetId="25719"/>
      <sheetData sheetId="25720" refreshError="1"/>
      <sheetData sheetId="25721">
        <row r="1">
          <cell r="A1" t="str">
            <v>BPO</v>
          </cell>
        </row>
      </sheetData>
      <sheetData sheetId="25722">
        <row r="2">
          <cell r="C2" t="str">
            <v>Yes</v>
          </cell>
        </row>
      </sheetData>
      <sheetData sheetId="25723"/>
      <sheetData sheetId="25724"/>
      <sheetData sheetId="25725">
        <row r="3">
          <cell r="B3">
            <v>2003</v>
          </cell>
        </row>
      </sheetData>
      <sheetData sheetId="25726" refreshError="1"/>
      <sheetData sheetId="25727">
        <row r="16">
          <cell r="D16" t="str">
            <v>Actuals</v>
          </cell>
        </row>
      </sheetData>
      <sheetData sheetId="25728">
        <row r="17">
          <cell r="B17" t="str">
            <v>Analysis Lookup</v>
          </cell>
        </row>
      </sheetData>
      <sheetData sheetId="25729">
        <row r="1">
          <cell r="A1" t="str">
            <v>NAME</v>
          </cell>
        </row>
      </sheetData>
      <sheetData sheetId="25730">
        <row r="1">
          <cell r="A1" t="str">
            <v>Alpert-Romm, Adria</v>
          </cell>
        </row>
      </sheetData>
      <sheetData sheetId="25731">
        <row r="2">
          <cell r="B2" t="str">
            <v>Click &amp; Select</v>
          </cell>
        </row>
      </sheetData>
      <sheetData sheetId="25732">
        <row r="1">
          <cell r="C1" t="str">
            <v>France</v>
          </cell>
        </row>
      </sheetData>
      <sheetData sheetId="25733">
        <row r="10">
          <cell r="I10">
            <v>90</v>
          </cell>
        </row>
      </sheetData>
      <sheetData sheetId="25734">
        <row r="1">
          <cell r="A1" t="str">
            <v>HW</v>
          </cell>
        </row>
      </sheetData>
      <sheetData sheetId="25735">
        <row r="1">
          <cell r="A1" t="str">
            <v>Signed copy uploaded?</v>
          </cell>
        </row>
      </sheetData>
      <sheetData sheetId="25736">
        <row r="2">
          <cell r="D2">
            <v>2002</v>
          </cell>
        </row>
      </sheetData>
      <sheetData sheetId="25737">
        <row r="10">
          <cell r="S10">
            <v>0</v>
          </cell>
        </row>
      </sheetData>
      <sheetData sheetId="25738">
        <row r="7">
          <cell r="V7">
            <v>1.5592E-2</v>
          </cell>
        </row>
      </sheetData>
      <sheetData sheetId="25739"/>
      <sheetData sheetId="25740">
        <row r="1">
          <cell r="A1" t="str">
            <v>Proj Id</v>
          </cell>
        </row>
      </sheetData>
      <sheetData sheetId="25741">
        <row r="7">
          <cell r="V7">
            <v>1.5592E-2</v>
          </cell>
        </row>
      </sheetData>
      <sheetData sheetId="25742"/>
      <sheetData sheetId="25743">
        <row r="1">
          <cell r="C1" t="str">
            <v>France</v>
          </cell>
        </row>
      </sheetData>
      <sheetData sheetId="25744"/>
      <sheetData sheetId="25745">
        <row r="17">
          <cell r="B17" t="str">
            <v>Analysis Lookup</v>
          </cell>
        </row>
      </sheetData>
      <sheetData sheetId="25746">
        <row r="1">
          <cell r="A1" t="str">
            <v>BPO</v>
          </cell>
        </row>
      </sheetData>
      <sheetData sheetId="25747">
        <row r="2">
          <cell r="C2" t="str">
            <v>Yes</v>
          </cell>
        </row>
      </sheetData>
      <sheetData sheetId="25748">
        <row r="163">
          <cell r="B163" t="str">
            <v>&lt;Blank&gt;</v>
          </cell>
        </row>
      </sheetData>
      <sheetData sheetId="25749"/>
      <sheetData sheetId="25750"/>
      <sheetData sheetId="25751">
        <row r="1">
          <cell r="C1" t="str">
            <v>France</v>
          </cell>
        </row>
      </sheetData>
      <sheetData sheetId="25752"/>
      <sheetData sheetId="25753">
        <row r="17">
          <cell r="B17" t="str">
            <v>Analysis Lookup</v>
          </cell>
        </row>
      </sheetData>
      <sheetData sheetId="25754"/>
      <sheetData sheetId="25755"/>
      <sheetData sheetId="25756">
        <row r="1">
          <cell r="A1" t="str">
            <v>Alpert-Romm, Adria</v>
          </cell>
        </row>
      </sheetData>
      <sheetData sheetId="25757">
        <row r="1">
          <cell r="A1" t="str">
            <v>Proj Id</v>
          </cell>
        </row>
      </sheetData>
      <sheetData sheetId="25758"/>
      <sheetData sheetId="25759">
        <row r="10">
          <cell r="S10">
            <v>0</v>
          </cell>
        </row>
      </sheetData>
      <sheetData sheetId="25760">
        <row r="7">
          <cell r="V7">
            <v>1.5592E-2</v>
          </cell>
        </row>
      </sheetData>
      <sheetData sheetId="25761"/>
      <sheetData sheetId="25762">
        <row r="3">
          <cell r="B3">
            <v>2003</v>
          </cell>
        </row>
      </sheetData>
      <sheetData sheetId="25763"/>
      <sheetData sheetId="25764">
        <row r="1">
          <cell r="A1" t="str">
            <v>Proj Id</v>
          </cell>
        </row>
      </sheetData>
      <sheetData sheetId="25765" refreshError="1"/>
      <sheetData sheetId="25766" refreshError="1"/>
      <sheetData sheetId="25767" refreshError="1"/>
      <sheetData sheetId="25768" refreshError="1"/>
      <sheetData sheetId="25769" refreshError="1"/>
      <sheetData sheetId="25770" refreshError="1"/>
      <sheetData sheetId="25771" refreshError="1"/>
      <sheetData sheetId="25772" refreshError="1"/>
      <sheetData sheetId="25773" refreshError="1"/>
      <sheetData sheetId="25774" refreshError="1"/>
      <sheetData sheetId="25775" refreshError="1"/>
      <sheetData sheetId="25776" refreshError="1"/>
      <sheetData sheetId="25777" refreshError="1"/>
      <sheetData sheetId="25778" refreshError="1"/>
      <sheetData sheetId="25779" refreshError="1"/>
      <sheetData sheetId="25780" refreshError="1"/>
      <sheetData sheetId="25781" refreshError="1"/>
      <sheetData sheetId="25782"/>
      <sheetData sheetId="25783" refreshError="1"/>
      <sheetData sheetId="25784" refreshError="1"/>
      <sheetData sheetId="25785"/>
      <sheetData sheetId="25786">
        <row r="3">
          <cell r="B3">
            <v>2003</v>
          </cell>
        </row>
      </sheetData>
      <sheetData sheetId="25787">
        <row r="1">
          <cell r="A1" t="str">
            <v>Alpert-Romm, Adria</v>
          </cell>
        </row>
      </sheetData>
      <sheetData sheetId="25788">
        <row r="1">
          <cell r="A1" t="str">
            <v>Proj Id</v>
          </cell>
        </row>
      </sheetData>
      <sheetData sheetId="25789">
        <row r="1">
          <cell r="A1" t="str">
            <v>BPO</v>
          </cell>
        </row>
      </sheetData>
      <sheetData sheetId="25790">
        <row r="2">
          <cell r="C2" t="str">
            <v>Yes</v>
          </cell>
        </row>
      </sheetData>
      <sheetData sheetId="25791"/>
      <sheetData sheetId="25792"/>
      <sheetData sheetId="25793"/>
      <sheetData sheetId="25794"/>
      <sheetData sheetId="25795">
        <row r="5">
          <cell r="F5" t="str">
            <v>Australia</v>
          </cell>
        </row>
      </sheetData>
      <sheetData sheetId="25796"/>
      <sheetData sheetId="25797">
        <row r="1">
          <cell r="A1" t="str">
            <v>HW</v>
          </cell>
        </row>
      </sheetData>
      <sheetData sheetId="25798"/>
      <sheetData sheetId="25799"/>
      <sheetData sheetId="25800" refreshError="1"/>
      <sheetData sheetId="25801" refreshError="1"/>
      <sheetData sheetId="25802"/>
      <sheetData sheetId="25803"/>
      <sheetData sheetId="25804" refreshError="1"/>
      <sheetData sheetId="25805">
        <row r="1">
          <cell r="A1" t="str">
            <v>Alpert-Romm, Adria</v>
          </cell>
        </row>
      </sheetData>
      <sheetData sheetId="25806">
        <row r="1">
          <cell r="A1" t="str">
            <v>Proj Id</v>
          </cell>
        </row>
      </sheetData>
      <sheetData sheetId="25807"/>
      <sheetData sheetId="25808">
        <row r="10">
          <cell r="S10">
            <v>0</v>
          </cell>
        </row>
      </sheetData>
      <sheetData sheetId="25809">
        <row r="7">
          <cell r="V7">
            <v>1.5592E-2</v>
          </cell>
        </row>
      </sheetData>
      <sheetData sheetId="25810"/>
      <sheetData sheetId="25811"/>
      <sheetData sheetId="25812"/>
      <sheetData sheetId="25813">
        <row r="1">
          <cell r="A1" t="str">
            <v>Proj Id</v>
          </cell>
        </row>
      </sheetData>
      <sheetData sheetId="25814">
        <row r="1">
          <cell r="A1" t="str">
            <v>BPO</v>
          </cell>
        </row>
      </sheetData>
      <sheetData sheetId="25815">
        <row r="7">
          <cell r="V7">
            <v>1.5592E-2</v>
          </cell>
        </row>
      </sheetData>
      <sheetData sheetId="25816"/>
      <sheetData sheetId="25817"/>
      <sheetData sheetId="25818"/>
      <sheetData sheetId="25819">
        <row r="5">
          <cell r="F5" t="str">
            <v>Australia</v>
          </cell>
        </row>
      </sheetData>
      <sheetData sheetId="25820"/>
      <sheetData sheetId="25821">
        <row r="1">
          <cell r="A1" t="str">
            <v>HW</v>
          </cell>
        </row>
      </sheetData>
      <sheetData sheetId="25822"/>
      <sheetData sheetId="25823"/>
      <sheetData sheetId="25824" refreshError="1"/>
      <sheetData sheetId="25825" refreshError="1"/>
      <sheetData sheetId="25826" refreshError="1"/>
      <sheetData sheetId="25827" refreshError="1"/>
      <sheetData sheetId="25828" refreshError="1"/>
      <sheetData sheetId="25829" refreshError="1"/>
      <sheetData sheetId="25830" refreshError="1"/>
      <sheetData sheetId="25831" refreshError="1"/>
      <sheetData sheetId="25832" refreshError="1"/>
      <sheetData sheetId="25833" refreshError="1"/>
      <sheetData sheetId="25834" refreshError="1"/>
      <sheetData sheetId="25835"/>
      <sheetData sheetId="25836"/>
      <sheetData sheetId="25837"/>
      <sheetData sheetId="25838"/>
      <sheetData sheetId="25839"/>
      <sheetData sheetId="25840"/>
      <sheetData sheetId="25841">
        <row r="5">
          <cell r="F5" t="str">
            <v>Australia</v>
          </cell>
        </row>
      </sheetData>
      <sheetData sheetId="25842"/>
      <sheetData sheetId="25843" refreshError="1"/>
      <sheetData sheetId="25844" refreshError="1"/>
      <sheetData sheetId="25845" refreshError="1"/>
      <sheetData sheetId="25846" refreshError="1"/>
      <sheetData sheetId="25847" refreshError="1"/>
      <sheetData sheetId="25848" refreshError="1"/>
      <sheetData sheetId="25849" refreshError="1"/>
      <sheetData sheetId="25850"/>
      <sheetData sheetId="25851">
        <row r="1">
          <cell r="A1" t="str">
            <v>HW</v>
          </cell>
        </row>
      </sheetData>
      <sheetData sheetId="25852"/>
      <sheetData sheetId="25853" refreshError="1"/>
      <sheetData sheetId="25854" refreshError="1"/>
      <sheetData sheetId="25855" refreshError="1"/>
      <sheetData sheetId="25856" refreshError="1"/>
      <sheetData sheetId="25857" refreshError="1"/>
      <sheetData sheetId="25858" refreshError="1"/>
      <sheetData sheetId="25859" refreshError="1"/>
      <sheetData sheetId="25860">
        <row r="5">
          <cell r="F5" t="str">
            <v>Australia</v>
          </cell>
        </row>
      </sheetData>
      <sheetData sheetId="25861"/>
      <sheetData sheetId="25862">
        <row r="1">
          <cell r="A1" t="str">
            <v>HW</v>
          </cell>
        </row>
      </sheetData>
      <sheetData sheetId="25863"/>
      <sheetData sheetId="25864"/>
      <sheetData sheetId="25865"/>
      <sheetData sheetId="25866"/>
      <sheetData sheetId="25867"/>
      <sheetData sheetId="25868"/>
      <sheetData sheetId="25869">
        <row r="2">
          <cell r="B2">
            <v>2.0799999999999999E-2</v>
          </cell>
        </row>
      </sheetData>
      <sheetData sheetId="25870"/>
      <sheetData sheetId="25871" refreshError="1"/>
      <sheetData sheetId="25872"/>
      <sheetData sheetId="25873">
        <row r="2">
          <cell r="A2">
            <v>40000500</v>
          </cell>
        </row>
      </sheetData>
      <sheetData sheetId="25874"/>
      <sheetData sheetId="25875"/>
      <sheetData sheetId="25876"/>
      <sheetData sheetId="25877"/>
      <sheetData sheetId="25878"/>
      <sheetData sheetId="25879"/>
      <sheetData sheetId="25880"/>
      <sheetData sheetId="25881"/>
      <sheetData sheetId="25882">
        <row r="1">
          <cell r="A1" t="str">
            <v>HW</v>
          </cell>
        </row>
      </sheetData>
      <sheetData sheetId="25883"/>
      <sheetData sheetId="25884"/>
      <sheetData sheetId="25885">
        <row r="2">
          <cell r="A2" t="str">
            <v>SR Number</v>
          </cell>
        </row>
      </sheetData>
      <sheetData sheetId="25886">
        <row r="1">
          <cell r="A1" t="str">
            <v>SR ID #</v>
          </cell>
        </row>
      </sheetData>
      <sheetData sheetId="25887"/>
      <sheetData sheetId="25888"/>
      <sheetData sheetId="25889">
        <row r="2">
          <cell r="B2">
            <v>2.0799999999999999E-2</v>
          </cell>
        </row>
      </sheetData>
      <sheetData sheetId="25890"/>
      <sheetData sheetId="25891">
        <row r="1">
          <cell r="A1" t="str">
            <v>HW</v>
          </cell>
        </row>
      </sheetData>
      <sheetData sheetId="25892">
        <row r="20">
          <cell r="B20">
            <v>0.1</v>
          </cell>
        </row>
      </sheetData>
      <sheetData sheetId="25893"/>
      <sheetData sheetId="25894"/>
      <sheetData sheetId="25895">
        <row r="23">
          <cell r="B23">
            <v>5</v>
          </cell>
        </row>
      </sheetData>
      <sheetData sheetId="25896"/>
      <sheetData sheetId="25897">
        <row r="2">
          <cell r="B2">
            <v>2.0799999999999999E-2</v>
          </cell>
        </row>
      </sheetData>
      <sheetData sheetId="25898"/>
      <sheetData sheetId="25899">
        <row r="2">
          <cell r="A2">
            <v>40000500</v>
          </cell>
        </row>
      </sheetData>
      <sheetData sheetId="25900"/>
      <sheetData sheetId="25901"/>
      <sheetData sheetId="25902"/>
      <sheetData sheetId="25903"/>
      <sheetData sheetId="25904">
        <row r="23">
          <cell r="B23">
            <v>5</v>
          </cell>
        </row>
      </sheetData>
      <sheetData sheetId="25905"/>
      <sheetData sheetId="25906"/>
      <sheetData sheetId="25907">
        <row r="5">
          <cell r="F5" t="str">
            <v>Australia</v>
          </cell>
        </row>
      </sheetData>
      <sheetData sheetId="25908">
        <row r="2">
          <cell r="A2">
            <v>40000500</v>
          </cell>
        </row>
      </sheetData>
      <sheetData sheetId="25909">
        <row r="1">
          <cell r="A1" t="str">
            <v>HW</v>
          </cell>
        </row>
      </sheetData>
      <sheetData sheetId="25910"/>
      <sheetData sheetId="25911"/>
      <sheetData sheetId="25912">
        <row r="1">
          <cell r="A1" t="str">
            <v>SR ID #</v>
          </cell>
        </row>
      </sheetData>
      <sheetData sheetId="25913"/>
      <sheetData sheetId="25914"/>
      <sheetData sheetId="25915">
        <row r="2">
          <cell r="B2">
            <v>2.0799999999999999E-2</v>
          </cell>
        </row>
      </sheetData>
      <sheetData sheetId="25916"/>
      <sheetData sheetId="25917">
        <row r="1">
          <cell r="A1" t="str">
            <v>HW</v>
          </cell>
        </row>
      </sheetData>
      <sheetData sheetId="25918">
        <row r="20">
          <cell r="B20">
            <v>0.1</v>
          </cell>
        </row>
      </sheetData>
      <sheetData sheetId="25919"/>
      <sheetData sheetId="25920">
        <row r="1">
          <cell r="A1" t="str">
            <v>LOB_Dept_Mapping:</v>
          </cell>
        </row>
      </sheetData>
      <sheetData sheetId="25921">
        <row r="1">
          <cell r="A1" t="str">
            <v>SR ID #</v>
          </cell>
        </row>
      </sheetData>
      <sheetData sheetId="25922">
        <row r="2">
          <cell r="B2">
            <v>2.0799999999999999E-2</v>
          </cell>
        </row>
      </sheetData>
      <sheetData sheetId="25923"/>
      <sheetData sheetId="25924">
        <row r="2">
          <cell r="A2">
            <v>40000500</v>
          </cell>
        </row>
      </sheetData>
      <sheetData sheetId="25925">
        <row r="20">
          <cell r="B20">
            <v>0.1</v>
          </cell>
        </row>
      </sheetData>
      <sheetData sheetId="25926"/>
      <sheetData sheetId="25927"/>
      <sheetData sheetId="25928"/>
      <sheetData sheetId="25929">
        <row r="23">
          <cell r="B23">
            <v>5</v>
          </cell>
        </row>
      </sheetData>
      <sheetData sheetId="25930"/>
      <sheetData sheetId="25931"/>
      <sheetData sheetId="25932">
        <row r="5">
          <cell r="F5" t="str">
            <v>Australia</v>
          </cell>
        </row>
      </sheetData>
      <sheetData sheetId="25933">
        <row r="2">
          <cell r="A2">
            <v>40000500</v>
          </cell>
        </row>
      </sheetData>
      <sheetData sheetId="25934">
        <row r="1">
          <cell r="A1" t="str">
            <v>HW</v>
          </cell>
        </row>
      </sheetData>
      <sheetData sheetId="25935"/>
      <sheetData sheetId="25936"/>
      <sheetData sheetId="25937">
        <row r="2">
          <cell r="A2" t="str">
            <v>SR Number</v>
          </cell>
        </row>
      </sheetData>
      <sheetData sheetId="25938">
        <row r="1">
          <cell r="A1" t="str">
            <v>SR ID #</v>
          </cell>
        </row>
      </sheetData>
      <sheetData sheetId="25939"/>
      <sheetData sheetId="25940"/>
      <sheetData sheetId="25941">
        <row r="2">
          <cell r="B2">
            <v>2.0799999999999999E-2</v>
          </cell>
        </row>
      </sheetData>
      <sheetData sheetId="25942"/>
      <sheetData sheetId="25943">
        <row r="1">
          <cell r="A1" t="str">
            <v>HW</v>
          </cell>
        </row>
      </sheetData>
      <sheetData sheetId="25944">
        <row r="20">
          <cell r="B20">
            <v>0.1</v>
          </cell>
        </row>
      </sheetData>
      <sheetData sheetId="25945"/>
      <sheetData sheetId="25946">
        <row r="1">
          <cell r="A1" t="str">
            <v>LOB_Dept_Mapping:</v>
          </cell>
        </row>
      </sheetData>
      <sheetData sheetId="25947">
        <row r="2">
          <cell r="A2">
            <v>40000500</v>
          </cell>
        </row>
      </sheetData>
      <sheetData sheetId="25948">
        <row r="20">
          <cell r="B20">
            <v>0.1</v>
          </cell>
        </row>
      </sheetData>
      <sheetData sheetId="25949">
        <row r="1">
          <cell r="A1" t="str">
            <v>LOB_Dept_Mapping:</v>
          </cell>
        </row>
      </sheetData>
      <sheetData sheetId="25950">
        <row r="2">
          <cell r="B2" t="str">
            <v>LOB</v>
          </cell>
        </row>
      </sheetData>
      <sheetData sheetId="25951">
        <row r="2">
          <cell r="A2" t="str">
            <v>LOB</v>
          </cell>
        </row>
      </sheetData>
      <sheetData sheetId="25952">
        <row r="2">
          <cell r="A2" t="str">
            <v>LOB</v>
          </cell>
        </row>
      </sheetData>
      <sheetData sheetId="25953"/>
      <sheetData sheetId="25954"/>
      <sheetData sheetId="25955">
        <row r="2">
          <cell r="A2">
            <v>40000500</v>
          </cell>
        </row>
      </sheetData>
      <sheetData sheetId="25956">
        <row r="1">
          <cell r="A1" t="str">
            <v>HW</v>
          </cell>
        </row>
      </sheetData>
      <sheetData sheetId="25957"/>
      <sheetData sheetId="25958"/>
      <sheetData sheetId="25959">
        <row r="2">
          <cell r="A2" t="str">
            <v>SR Number</v>
          </cell>
        </row>
      </sheetData>
      <sheetData sheetId="25960">
        <row r="1">
          <cell r="A1" t="str">
            <v>SR ID #</v>
          </cell>
        </row>
      </sheetData>
      <sheetData sheetId="25961">
        <row r="2">
          <cell r="B2">
            <v>2.0799999999999999E-2</v>
          </cell>
        </row>
      </sheetData>
      <sheetData sheetId="25962" refreshError="1"/>
      <sheetData sheetId="25963">
        <row r="1">
          <cell r="A1" t="str">
            <v>LOB_Dept_Mapping:</v>
          </cell>
        </row>
      </sheetData>
      <sheetData sheetId="25964">
        <row r="1">
          <cell r="A1" t="str">
            <v>SR ID #</v>
          </cell>
        </row>
      </sheetData>
      <sheetData sheetId="25965" refreshError="1"/>
      <sheetData sheetId="25966">
        <row r="37">
          <cell r="F37">
            <v>16222316.1192066</v>
          </cell>
        </row>
      </sheetData>
      <sheetData sheetId="25967">
        <row r="2">
          <cell r="A2">
            <v>40000500</v>
          </cell>
        </row>
      </sheetData>
      <sheetData sheetId="25968">
        <row r="20">
          <cell r="B20">
            <v>0.1</v>
          </cell>
        </row>
      </sheetData>
      <sheetData sheetId="25969">
        <row r="52">
          <cell r="G52">
            <v>0.23699999999999999</v>
          </cell>
        </row>
      </sheetData>
      <sheetData sheetId="25970" refreshError="1"/>
      <sheetData sheetId="25971">
        <row r="2">
          <cell r="B2" t="str">
            <v>LOB</v>
          </cell>
        </row>
      </sheetData>
      <sheetData sheetId="25972">
        <row r="2">
          <cell r="A2" t="str">
            <v>LOB</v>
          </cell>
        </row>
      </sheetData>
      <sheetData sheetId="25973">
        <row r="2">
          <cell r="A2" t="str">
            <v>LOB</v>
          </cell>
        </row>
      </sheetData>
      <sheetData sheetId="25974"/>
      <sheetData sheetId="25975"/>
      <sheetData sheetId="25976">
        <row r="2">
          <cell r="A2">
            <v>40000500</v>
          </cell>
        </row>
      </sheetData>
      <sheetData sheetId="25977">
        <row r="1">
          <cell r="A1" t="str">
            <v>HW</v>
          </cell>
        </row>
      </sheetData>
      <sheetData sheetId="25978"/>
      <sheetData sheetId="25979"/>
      <sheetData sheetId="25980">
        <row r="2">
          <cell r="A2" t="str">
            <v>SR Number</v>
          </cell>
        </row>
      </sheetData>
      <sheetData sheetId="25981">
        <row r="1">
          <cell r="A1" t="str">
            <v>SR ID #</v>
          </cell>
        </row>
      </sheetData>
      <sheetData sheetId="25982"/>
      <sheetData sheetId="25983"/>
      <sheetData sheetId="25984">
        <row r="2">
          <cell r="B2">
            <v>2.0799999999999999E-2</v>
          </cell>
        </row>
      </sheetData>
      <sheetData sheetId="25985">
        <row r="37">
          <cell r="F37">
            <v>16222316.1192066</v>
          </cell>
        </row>
      </sheetData>
      <sheetData sheetId="25986">
        <row r="1">
          <cell r="A1" t="str">
            <v>HW</v>
          </cell>
        </row>
      </sheetData>
      <sheetData sheetId="25987">
        <row r="20">
          <cell r="B20">
            <v>0.1</v>
          </cell>
        </row>
      </sheetData>
      <sheetData sheetId="25988"/>
      <sheetData sheetId="25989">
        <row r="1">
          <cell r="A1" t="str">
            <v>LOB_Dept_Mapping:</v>
          </cell>
        </row>
      </sheetData>
      <sheetData sheetId="25990">
        <row r="1">
          <cell r="A1" t="str">
            <v>SR ID #</v>
          </cell>
        </row>
      </sheetData>
      <sheetData sheetId="25991">
        <row r="2">
          <cell r="A2" t="str">
            <v>LOB</v>
          </cell>
        </row>
      </sheetData>
      <sheetData sheetId="25992">
        <row r="2">
          <cell r="A2" t="str">
            <v>LOB</v>
          </cell>
        </row>
      </sheetData>
      <sheetData sheetId="25993">
        <row r="2">
          <cell r="B2">
            <v>2.0799999999999999E-2</v>
          </cell>
        </row>
      </sheetData>
      <sheetData sheetId="25994">
        <row r="37">
          <cell r="F37">
            <v>16222316.1192066</v>
          </cell>
        </row>
      </sheetData>
      <sheetData sheetId="25995">
        <row r="2">
          <cell r="A2">
            <v>40000500</v>
          </cell>
        </row>
      </sheetData>
      <sheetData sheetId="25996">
        <row r="20">
          <cell r="B20">
            <v>0.1</v>
          </cell>
        </row>
      </sheetData>
      <sheetData sheetId="25997">
        <row r="52">
          <cell r="G52">
            <v>0.23699999999999999</v>
          </cell>
        </row>
      </sheetData>
      <sheetData sheetId="25998">
        <row r="1">
          <cell r="A1" t="str">
            <v>LOB_Dept_Mapping:</v>
          </cell>
        </row>
      </sheetData>
      <sheetData sheetId="25999">
        <row r="2">
          <cell r="B2" t="str">
            <v>LOB</v>
          </cell>
        </row>
      </sheetData>
      <sheetData sheetId="26000">
        <row r="2">
          <cell r="A2" t="str">
            <v>LOB</v>
          </cell>
        </row>
      </sheetData>
      <sheetData sheetId="26001">
        <row r="2">
          <cell r="A2" t="str">
            <v>LOB</v>
          </cell>
        </row>
      </sheetData>
      <sheetData sheetId="26002"/>
      <sheetData sheetId="26003"/>
      <sheetData sheetId="26004">
        <row r="2">
          <cell r="A2">
            <v>40000500</v>
          </cell>
        </row>
      </sheetData>
      <sheetData sheetId="26005">
        <row r="1">
          <cell r="A1" t="str">
            <v>HW</v>
          </cell>
        </row>
      </sheetData>
      <sheetData sheetId="26006">
        <row r="52">
          <cell r="G52">
            <v>0.23699999999999999</v>
          </cell>
        </row>
      </sheetData>
      <sheetData sheetId="26007"/>
      <sheetData sheetId="26008">
        <row r="2">
          <cell r="A2" t="str">
            <v>SR Number</v>
          </cell>
        </row>
      </sheetData>
      <sheetData sheetId="26009">
        <row r="1">
          <cell r="A1" t="str">
            <v>SR ID #</v>
          </cell>
        </row>
      </sheetData>
      <sheetData sheetId="26010"/>
      <sheetData sheetId="26011"/>
      <sheetData sheetId="26012">
        <row r="2">
          <cell r="B2">
            <v>2.0799999999999999E-2</v>
          </cell>
        </row>
      </sheetData>
      <sheetData sheetId="26013">
        <row r="37">
          <cell r="F37">
            <v>16222316.1192066</v>
          </cell>
        </row>
      </sheetData>
      <sheetData sheetId="26014">
        <row r="1">
          <cell r="A1" t="str">
            <v>HW</v>
          </cell>
        </row>
      </sheetData>
      <sheetData sheetId="26015">
        <row r="20">
          <cell r="B20">
            <v>0.1</v>
          </cell>
        </row>
      </sheetData>
      <sheetData sheetId="26016"/>
      <sheetData sheetId="26017">
        <row r="1">
          <cell r="A1" t="str">
            <v>LOB_Dept_Mapping:</v>
          </cell>
        </row>
      </sheetData>
      <sheetData sheetId="26018">
        <row r="1">
          <cell r="A1" t="str">
            <v>SR ID #</v>
          </cell>
        </row>
      </sheetData>
      <sheetData sheetId="26019">
        <row r="2">
          <cell r="A2" t="str">
            <v>LOB</v>
          </cell>
        </row>
      </sheetData>
      <sheetData sheetId="26020">
        <row r="2">
          <cell r="A2" t="str">
            <v>LOB</v>
          </cell>
        </row>
      </sheetData>
      <sheetData sheetId="26021">
        <row r="2">
          <cell r="B2">
            <v>2.0799999999999999E-2</v>
          </cell>
        </row>
      </sheetData>
      <sheetData sheetId="26022" refreshError="1"/>
      <sheetData sheetId="26023" refreshError="1"/>
      <sheetData sheetId="26024" refreshError="1"/>
      <sheetData sheetId="26025">
        <row r="52">
          <cell r="G52">
            <v>0.23699999999999999</v>
          </cell>
        </row>
      </sheetData>
      <sheetData sheetId="26026">
        <row r="1">
          <cell r="A1" t="str">
            <v>LOB_Dept_Mapping:</v>
          </cell>
        </row>
      </sheetData>
      <sheetData sheetId="26027">
        <row r="2">
          <cell r="B2" t="str">
            <v>LOB</v>
          </cell>
        </row>
      </sheetData>
      <sheetData sheetId="26028">
        <row r="2">
          <cell r="A2" t="str">
            <v>LOB</v>
          </cell>
        </row>
      </sheetData>
      <sheetData sheetId="26029">
        <row r="2">
          <cell r="A2" t="str">
            <v>LOB</v>
          </cell>
        </row>
      </sheetData>
      <sheetData sheetId="26030"/>
      <sheetData sheetId="26031"/>
      <sheetData sheetId="26032"/>
      <sheetData sheetId="26033">
        <row r="1">
          <cell r="A1" t="str">
            <v>HW</v>
          </cell>
        </row>
      </sheetData>
      <sheetData sheetId="26034">
        <row r="52">
          <cell r="G52">
            <v>0.23699999999999999</v>
          </cell>
        </row>
      </sheetData>
      <sheetData sheetId="26035"/>
      <sheetData sheetId="26036">
        <row r="2">
          <cell r="A2" t="str">
            <v>SR Number</v>
          </cell>
        </row>
      </sheetData>
      <sheetData sheetId="26037">
        <row r="1">
          <cell r="A1" t="str">
            <v>SR ID #</v>
          </cell>
        </row>
      </sheetData>
      <sheetData sheetId="26038"/>
      <sheetData sheetId="26039"/>
      <sheetData sheetId="26040">
        <row r="37">
          <cell r="F37">
            <v>16222316.1192066</v>
          </cell>
        </row>
      </sheetData>
      <sheetData sheetId="26041"/>
      <sheetData sheetId="26042"/>
      <sheetData sheetId="26043" refreshError="1"/>
      <sheetData sheetId="26044" refreshError="1"/>
      <sheetData sheetId="26045" refreshError="1"/>
      <sheetData sheetId="26046" refreshError="1"/>
      <sheetData sheetId="26047" refreshError="1"/>
      <sheetData sheetId="26048" refreshError="1"/>
      <sheetData sheetId="26049" refreshError="1"/>
      <sheetData sheetId="26050" refreshError="1"/>
      <sheetData sheetId="26051" refreshError="1"/>
      <sheetData sheetId="26052" refreshError="1"/>
      <sheetData sheetId="26053" refreshError="1"/>
      <sheetData sheetId="26054" refreshError="1"/>
      <sheetData sheetId="26055" refreshError="1"/>
      <sheetData sheetId="26056" refreshError="1"/>
      <sheetData sheetId="26057" refreshError="1"/>
      <sheetData sheetId="26058" refreshError="1"/>
      <sheetData sheetId="26059" refreshError="1"/>
      <sheetData sheetId="26060" refreshError="1"/>
      <sheetData sheetId="26061" refreshError="1"/>
      <sheetData sheetId="26062" refreshError="1"/>
      <sheetData sheetId="26063" refreshError="1"/>
      <sheetData sheetId="26064" refreshError="1"/>
      <sheetData sheetId="26065" refreshError="1"/>
      <sheetData sheetId="26066" refreshError="1"/>
      <sheetData sheetId="26067" refreshError="1"/>
      <sheetData sheetId="26068" refreshError="1"/>
      <sheetData sheetId="26069" refreshError="1"/>
      <sheetData sheetId="26070" refreshError="1"/>
      <sheetData sheetId="26071" refreshError="1"/>
      <sheetData sheetId="26072" refreshError="1"/>
      <sheetData sheetId="26073" refreshError="1"/>
      <sheetData sheetId="26074" refreshError="1"/>
      <sheetData sheetId="26075" refreshError="1"/>
      <sheetData sheetId="26076" refreshError="1"/>
      <sheetData sheetId="26077" refreshError="1"/>
      <sheetData sheetId="26078" refreshError="1"/>
      <sheetData sheetId="26079" refreshError="1"/>
      <sheetData sheetId="26080" refreshError="1"/>
      <sheetData sheetId="26081" refreshError="1"/>
      <sheetData sheetId="26082" refreshError="1"/>
      <sheetData sheetId="26083" refreshError="1"/>
      <sheetData sheetId="26084" refreshError="1"/>
      <sheetData sheetId="26085" refreshError="1"/>
      <sheetData sheetId="26086" refreshError="1"/>
      <sheetData sheetId="26087" refreshError="1"/>
      <sheetData sheetId="26088">
        <row r="1">
          <cell r="A1" t="str">
            <v>SR ID #</v>
          </cell>
        </row>
      </sheetData>
      <sheetData sheetId="26089">
        <row r="5">
          <cell r="A5" t="str">
            <v>Louis J. Giacchetto</v>
          </cell>
        </row>
      </sheetData>
      <sheetData sheetId="26090"/>
      <sheetData sheetId="26091"/>
      <sheetData sheetId="26092">
        <row r="37">
          <cell r="F37">
            <v>16222316.1192066</v>
          </cell>
        </row>
      </sheetData>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refreshError="1"/>
      <sheetData sheetId="26116" refreshError="1"/>
      <sheetData sheetId="26117" refreshError="1"/>
      <sheetData sheetId="26118" refreshError="1"/>
      <sheetData sheetId="26119" refreshError="1"/>
      <sheetData sheetId="26120" refreshError="1"/>
      <sheetData sheetId="26121" refreshError="1"/>
      <sheetData sheetId="26122" refreshError="1"/>
      <sheetData sheetId="26123" refreshError="1"/>
      <sheetData sheetId="26124" refreshError="1"/>
      <sheetData sheetId="26125" refreshError="1"/>
      <sheetData sheetId="26126" refreshError="1"/>
      <sheetData sheetId="26127" refreshError="1"/>
      <sheetData sheetId="26128" refreshError="1"/>
      <sheetData sheetId="26129" refreshError="1"/>
      <sheetData sheetId="26130" refreshError="1"/>
      <sheetData sheetId="26131" refreshError="1"/>
      <sheetData sheetId="26132" refreshError="1"/>
      <sheetData sheetId="26133" refreshError="1"/>
      <sheetData sheetId="26134" refreshError="1"/>
      <sheetData sheetId="26135" refreshError="1"/>
      <sheetData sheetId="26136" refreshError="1"/>
      <sheetData sheetId="26137" refreshError="1"/>
      <sheetData sheetId="26138" refreshError="1"/>
      <sheetData sheetId="26139" refreshError="1"/>
      <sheetData sheetId="26140" refreshError="1"/>
      <sheetData sheetId="26141" refreshError="1"/>
      <sheetData sheetId="26142" refreshError="1"/>
      <sheetData sheetId="26143" refreshError="1"/>
      <sheetData sheetId="26144" refreshError="1"/>
      <sheetData sheetId="26145" refreshError="1"/>
      <sheetData sheetId="26146" refreshError="1"/>
      <sheetData sheetId="26147" refreshError="1"/>
      <sheetData sheetId="26148"/>
      <sheetData sheetId="26149"/>
      <sheetData sheetId="26150" refreshError="1"/>
      <sheetData sheetId="26151"/>
      <sheetData sheetId="26152" refreshError="1"/>
      <sheetData sheetId="26153" refreshError="1"/>
      <sheetData sheetId="26154" refreshError="1"/>
      <sheetData sheetId="26155" refreshError="1"/>
      <sheetData sheetId="26156" refreshError="1"/>
      <sheetData sheetId="26157" refreshError="1"/>
      <sheetData sheetId="26158" refreshError="1"/>
      <sheetData sheetId="26159" refreshError="1"/>
      <sheetData sheetId="26160" refreshError="1"/>
      <sheetData sheetId="26161">
        <row r="2">
          <cell r="A2" t="str">
            <v>S03100802CA IncMaintenance</v>
          </cell>
        </row>
      </sheetData>
      <sheetData sheetId="26162" refreshError="1"/>
      <sheetData sheetId="26163" refreshError="1"/>
      <sheetData sheetId="26164" refreshError="1"/>
      <sheetData sheetId="26165" refreshError="1"/>
      <sheetData sheetId="26166" refreshError="1"/>
      <sheetData sheetId="26167" refreshError="1"/>
      <sheetData sheetId="26168" refreshError="1"/>
      <sheetData sheetId="26169" refreshError="1"/>
      <sheetData sheetId="26170" refreshError="1"/>
      <sheetData sheetId="26171" refreshError="1"/>
      <sheetData sheetId="26172" refreshError="1"/>
      <sheetData sheetId="26173" refreshError="1"/>
      <sheetData sheetId="26174" refreshError="1"/>
      <sheetData sheetId="26175" refreshError="1"/>
      <sheetData sheetId="26176" refreshError="1"/>
      <sheetData sheetId="26177"/>
      <sheetData sheetId="26178"/>
      <sheetData sheetId="26179">
        <row r="2">
          <cell r="A2" t="str">
            <v>S03100802CA IncMaintenance</v>
          </cell>
        </row>
      </sheetData>
      <sheetData sheetId="26180">
        <row r="2">
          <cell r="A2" t="str">
            <v>S031008023D Spectrum</v>
          </cell>
        </row>
      </sheetData>
      <sheetData sheetId="26181">
        <row r="2">
          <cell r="A2">
            <v>64000005</v>
          </cell>
        </row>
      </sheetData>
      <sheetData sheetId="26182">
        <row r="2">
          <cell r="A2" t="str">
            <v>Englewood CliffsS03100809111000</v>
          </cell>
        </row>
      </sheetData>
      <sheetData sheetId="26183"/>
      <sheetData sheetId="26184">
        <row r="6">
          <cell r="B6" t="str">
            <v>100% Allocated - Ad Sales</v>
          </cell>
        </row>
      </sheetData>
      <sheetData sheetId="26185"/>
      <sheetData sheetId="26186"/>
      <sheetData sheetId="26187"/>
      <sheetData sheetId="26188">
        <row r="2">
          <cell r="A2" t="str">
            <v>S03100802CA IncMaintenance</v>
          </cell>
        </row>
      </sheetData>
      <sheetData sheetId="26189">
        <row r="2">
          <cell r="A2" t="str">
            <v>S031008023D Spectrum</v>
          </cell>
        </row>
      </sheetData>
      <sheetData sheetId="26190">
        <row r="2">
          <cell r="A2">
            <v>64000005</v>
          </cell>
        </row>
      </sheetData>
      <sheetData sheetId="26191">
        <row r="2">
          <cell r="A2" t="str">
            <v>Englewood CliffsS03100809111000</v>
          </cell>
        </row>
      </sheetData>
      <sheetData sheetId="26192"/>
      <sheetData sheetId="26193"/>
      <sheetData sheetId="26194"/>
      <sheetData sheetId="26195"/>
      <sheetData sheetId="26196"/>
      <sheetData sheetId="26197"/>
      <sheetData sheetId="26198">
        <row r="3">
          <cell r="A3" t="str">
            <v>($000s)</v>
          </cell>
        </row>
      </sheetData>
      <sheetData sheetId="26199"/>
      <sheetData sheetId="26200"/>
      <sheetData sheetId="26201">
        <row r="10">
          <cell r="A10" t="str">
            <v>100% Allocated - Ad Sales</v>
          </cell>
        </row>
      </sheetData>
      <sheetData sheetId="26202">
        <row r="6">
          <cell r="B6" t="str">
            <v>100% Allocated - Ad Sales</v>
          </cell>
        </row>
      </sheetData>
      <sheetData sheetId="26203">
        <row r="7">
          <cell r="E7">
            <v>109740</v>
          </cell>
        </row>
      </sheetData>
      <sheetData sheetId="26204"/>
      <sheetData sheetId="26205"/>
      <sheetData sheetId="26206">
        <row r="2">
          <cell r="A2" t="str">
            <v>S03100802CA IncMaintenance</v>
          </cell>
        </row>
      </sheetData>
      <sheetData sheetId="26207">
        <row r="2">
          <cell r="A2" t="str">
            <v>S031008023D Spectrum</v>
          </cell>
        </row>
      </sheetData>
      <sheetData sheetId="26208">
        <row r="2">
          <cell r="A2">
            <v>64000005</v>
          </cell>
        </row>
      </sheetData>
      <sheetData sheetId="26209">
        <row r="2">
          <cell r="A2" t="str">
            <v>Englewood CliffsS03100809111000</v>
          </cell>
        </row>
      </sheetData>
      <sheetData sheetId="26210"/>
      <sheetData sheetId="26211"/>
      <sheetData sheetId="26212">
        <row r="6">
          <cell r="B6" t="str">
            <v>100% Allocated - Ad Sales</v>
          </cell>
        </row>
      </sheetData>
      <sheetData sheetId="26213"/>
      <sheetData sheetId="26214"/>
      <sheetData sheetId="26215"/>
      <sheetData sheetId="26216">
        <row r="2">
          <cell r="A2" t="str">
            <v>S03100802CA IncMaintenance</v>
          </cell>
        </row>
      </sheetData>
      <sheetData sheetId="26217">
        <row r="2">
          <cell r="A2" t="str">
            <v>S031008023D Spectrum</v>
          </cell>
        </row>
      </sheetData>
      <sheetData sheetId="26218">
        <row r="2">
          <cell r="A2" t="str">
            <v>Englewood CliffsS03100809111000</v>
          </cell>
        </row>
      </sheetData>
      <sheetData sheetId="26219"/>
      <sheetData sheetId="26220"/>
      <sheetData sheetId="26221"/>
      <sheetData sheetId="26222"/>
      <sheetData sheetId="26223"/>
      <sheetData sheetId="26224">
        <row r="3">
          <cell r="A3" t="str">
            <v>($000s)</v>
          </cell>
        </row>
      </sheetData>
      <sheetData sheetId="26225"/>
      <sheetData sheetId="26226">
        <row r="10">
          <cell r="A10" t="str">
            <v>100% Allocated - Ad Sales</v>
          </cell>
        </row>
      </sheetData>
      <sheetData sheetId="26227" refreshError="1"/>
      <sheetData sheetId="26228" refreshError="1"/>
      <sheetData sheetId="26229" refreshError="1"/>
      <sheetData sheetId="26230" refreshError="1"/>
      <sheetData sheetId="26231" refreshError="1"/>
      <sheetData sheetId="26232" refreshError="1"/>
      <sheetData sheetId="26233" refreshError="1"/>
      <sheetData sheetId="26234" refreshError="1"/>
      <sheetData sheetId="26235" refreshError="1"/>
      <sheetData sheetId="26236" refreshError="1"/>
      <sheetData sheetId="26237" refreshError="1"/>
      <sheetData sheetId="26238" refreshError="1"/>
      <sheetData sheetId="26239" refreshError="1"/>
      <sheetData sheetId="26240" refreshError="1"/>
      <sheetData sheetId="26241" refreshError="1"/>
      <sheetData sheetId="26242" refreshError="1"/>
      <sheetData sheetId="26243" refreshError="1"/>
      <sheetData sheetId="26244" refreshError="1"/>
      <sheetData sheetId="26245" refreshError="1"/>
      <sheetData sheetId="26246" refreshError="1"/>
      <sheetData sheetId="26247" refreshError="1"/>
      <sheetData sheetId="26248" refreshError="1"/>
      <sheetData sheetId="26249" refreshError="1"/>
      <sheetData sheetId="26250" refreshError="1"/>
      <sheetData sheetId="26251" refreshError="1"/>
      <sheetData sheetId="26252" refreshError="1"/>
      <sheetData sheetId="26253" refreshError="1"/>
      <sheetData sheetId="26254" refreshError="1"/>
      <sheetData sheetId="26255" refreshError="1"/>
      <sheetData sheetId="26256" refreshError="1"/>
      <sheetData sheetId="26257" refreshError="1"/>
      <sheetData sheetId="26258" refreshError="1"/>
      <sheetData sheetId="26259" refreshError="1"/>
      <sheetData sheetId="26260" refreshError="1"/>
      <sheetData sheetId="26261" refreshError="1"/>
      <sheetData sheetId="26262" refreshError="1"/>
      <sheetData sheetId="26263" refreshError="1"/>
      <sheetData sheetId="26264" refreshError="1"/>
      <sheetData sheetId="26265" refreshError="1"/>
      <sheetData sheetId="26266" refreshError="1"/>
      <sheetData sheetId="26267" refreshError="1"/>
      <sheetData sheetId="26268" refreshError="1"/>
      <sheetData sheetId="26269" refreshError="1"/>
      <sheetData sheetId="26270" refreshError="1"/>
      <sheetData sheetId="26271" refreshError="1"/>
      <sheetData sheetId="26272" refreshError="1"/>
      <sheetData sheetId="26273" refreshError="1"/>
      <sheetData sheetId="26274" refreshError="1"/>
      <sheetData sheetId="26275" refreshError="1"/>
      <sheetData sheetId="26276" refreshError="1"/>
      <sheetData sheetId="26277" refreshError="1"/>
      <sheetData sheetId="26278" refreshError="1"/>
      <sheetData sheetId="26279" refreshError="1"/>
      <sheetData sheetId="26280" refreshError="1"/>
      <sheetData sheetId="26281" refreshError="1"/>
      <sheetData sheetId="26282" refreshError="1"/>
      <sheetData sheetId="26283" refreshError="1"/>
      <sheetData sheetId="26284" refreshError="1"/>
      <sheetData sheetId="26285" refreshError="1"/>
      <sheetData sheetId="26286" refreshError="1"/>
      <sheetData sheetId="26287" refreshError="1"/>
      <sheetData sheetId="26288" refreshError="1"/>
      <sheetData sheetId="26289" refreshError="1"/>
      <sheetData sheetId="26290" refreshError="1"/>
      <sheetData sheetId="26291" refreshError="1"/>
      <sheetData sheetId="26292" refreshError="1"/>
      <sheetData sheetId="26293" refreshError="1"/>
      <sheetData sheetId="26294" refreshError="1"/>
      <sheetData sheetId="26295" refreshError="1"/>
      <sheetData sheetId="26296" refreshError="1"/>
      <sheetData sheetId="26297" refreshError="1"/>
      <sheetData sheetId="26298" refreshError="1"/>
      <sheetData sheetId="26299" refreshError="1"/>
      <sheetData sheetId="26300" refreshError="1"/>
      <sheetData sheetId="26301" refreshError="1"/>
      <sheetData sheetId="26302" refreshError="1"/>
      <sheetData sheetId="26303" refreshError="1"/>
      <sheetData sheetId="26304" refreshError="1"/>
      <sheetData sheetId="26305" refreshError="1"/>
      <sheetData sheetId="26306" refreshError="1"/>
      <sheetData sheetId="26307" refreshError="1"/>
      <sheetData sheetId="26308" refreshError="1"/>
      <sheetData sheetId="26309" refreshError="1"/>
      <sheetData sheetId="26310" refreshError="1"/>
      <sheetData sheetId="26311" refreshError="1"/>
      <sheetData sheetId="26312" refreshError="1"/>
      <sheetData sheetId="26313" refreshError="1"/>
      <sheetData sheetId="26314" refreshError="1"/>
      <sheetData sheetId="26315" refreshError="1"/>
      <sheetData sheetId="26316" refreshError="1"/>
      <sheetData sheetId="26317"/>
      <sheetData sheetId="26318"/>
      <sheetData sheetId="26319"/>
      <sheetData sheetId="26320"/>
      <sheetData sheetId="26321"/>
      <sheetData sheetId="26322" refreshError="1"/>
      <sheetData sheetId="26323" refreshError="1"/>
      <sheetData sheetId="26324" refreshError="1"/>
      <sheetData sheetId="26325"/>
      <sheetData sheetId="26326"/>
      <sheetData sheetId="26327"/>
      <sheetData sheetId="26328" refreshError="1"/>
      <sheetData sheetId="26329"/>
      <sheetData sheetId="26330" refreshError="1"/>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refreshError="1"/>
      <sheetData sheetId="26347" refreshError="1"/>
      <sheetData sheetId="26348" refreshError="1"/>
      <sheetData sheetId="26349" refreshError="1"/>
      <sheetData sheetId="26350" refreshError="1"/>
      <sheetData sheetId="26351" refreshError="1"/>
      <sheetData sheetId="26352" refreshError="1"/>
      <sheetData sheetId="26353" refreshError="1"/>
      <sheetData sheetId="26354" refreshError="1"/>
      <sheetData sheetId="26355" refreshError="1"/>
      <sheetData sheetId="26356"/>
      <sheetData sheetId="26357" refreshError="1"/>
      <sheetData sheetId="26358" refreshError="1"/>
      <sheetData sheetId="26359"/>
      <sheetData sheetId="26360" refreshError="1"/>
      <sheetData sheetId="26361"/>
      <sheetData sheetId="26362" refreshError="1"/>
      <sheetData sheetId="26363" refreshError="1"/>
      <sheetData sheetId="26364" refreshError="1"/>
      <sheetData sheetId="26365" refreshError="1"/>
      <sheetData sheetId="26366"/>
      <sheetData sheetId="26367">
        <row r="1">
          <cell r="A1" t="str">
            <v>YearQuarter</v>
          </cell>
        </row>
      </sheetData>
      <sheetData sheetId="26368"/>
      <sheetData sheetId="26369">
        <row r="1">
          <cell r="A1" t="str">
            <v>YearQuarter</v>
          </cell>
        </row>
      </sheetData>
      <sheetData sheetId="26370"/>
      <sheetData sheetId="26371">
        <row r="1">
          <cell r="A1" t="str">
            <v>YearQuarter</v>
          </cell>
        </row>
      </sheetData>
      <sheetData sheetId="26372"/>
      <sheetData sheetId="26373" refreshError="1"/>
      <sheetData sheetId="26374" refreshError="1"/>
      <sheetData sheetId="26375" refreshError="1"/>
      <sheetData sheetId="26376" refreshError="1"/>
      <sheetData sheetId="26377" refreshError="1"/>
      <sheetData sheetId="26378" refreshError="1"/>
      <sheetData sheetId="26379" refreshError="1"/>
      <sheetData sheetId="26380" refreshError="1"/>
      <sheetData sheetId="26381" refreshError="1"/>
      <sheetData sheetId="26382" refreshError="1"/>
      <sheetData sheetId="26383" refreshError="1"/>
      <sheetData sheetId="26384" refreshError="1"/>
      <sheetData sheetId="26385" refreshError="1"/>
      <sheetData sheetId="26386" refreshError="1"/>
      <sheetData sheetId="26387"/>
      <sheetData sheetId="26388"/>
      <sheetData sheetId="26389">
        <row r="434">
          <cell r="A434" t="str">
            <v>MSNBC CABLE JV</v>
          </cell>
        </row>
      </sheetData>
      <sheetData sheetId="26390"/>
      <sheetData sheetId="26391">
        <row r="434">
          <cell r="A434" t="str">
            <v>MSNBC CABLE JV</v>
          </cell>
        </row>
      </sheetData>
      <sheetData sheetId="26392"/>
      <sheetData sheetId="26393">
        <row r="1">
          <cell r="A1" t="str">
            <v>YearQuarter</v>
          </cell>
        </row>
      </sheetData>
      <sheetData sheetId="26394"/>
      <sheetData sheetId="26395">
        <row r="1">
          <cell r="A1" t="str">
            <v>YearQuarter</v>
          </cell>
        </row>
      </sheetData>
      <sheetData sheetId="26396"/>
      <sheetData sheetId="26397">
        <row r="1">
          <cell r="A1" t="str">
            <v>YearQuarter</v>
          </cell>
        </row>
      </sheetData>
      <sheetData sheetId="26398"/>
      <sheetData sheetId="26399">
        <row r="1">
          <cell r="A1" t="str">
            <v>YearQuarter</v>
          </cell>
        </row>
      </sheetData>
      <sheetData sheetId="26400"/>
      <sheetData sheetId="26401"/>
      <sheetData sheetId="26402">
        <row r="1">
          <cell r="A1" t="str">
            <v>NAME</v>
          </cell>
        </row>
      </sheetData>
      <sheetData sheetId="26403">
        <row r="2">
          <cell r="A2" t="str">
            <v>Amato,Angela</v>
          </cell>
        </row>
      </sheetData>
      <sheetData sheetId="26404">
        <row r="1">
          <cell r="A1" t="str">
            <v>YearQuarter</v>
          </cell>
        </row>
      </sheetData>
      <sheetData sheetId="26405">
        <row r="1">
          <cell r="A1" t="str">
            <v>YearQuarter</v>
          </cell>
        </row>
      </sheetData>
      <sheetData sheetId="26406">
        <row r="1">
          <cell r="A1" t="str">
            <v>YearQuarter</v>
          </cell>
        </row>
      </sheetData>
      <sheetData sheetId="26407" refreshError="1"/>
      <sheetData sheetId="26408" refreshError="1"/>
      <sheetData sheetId="26409"/>
      <sheetData sheetId="26410" refreshError="1"/>
      <sheetData sheetId="26411">
        <row r="2">
          <cell r="A2" t="str">
            <v>Amato,Angela</v>
          </cell>
        </row>
      </sheetData>
      <sheetData sheetId="26412" refreshError="1"/>
      <sheetData sheetId="26413" refreshError="1"/>
      <sheetData sheetId="26414" refreshError="1"/>
      <sheetData sheetId="26415" refreshError="1"/>
      <sheetData sheetId="26416" refreshError="1"/>
      <sheetData sheetId="26417" refreshError="1"/>
      <sheetData sheetId="26418" refreshError="1"/>
      <sheetData sheetId="26419" refreshError="1"/>
      <sheetData sheetId="26420" refreshError="1"/>
      <sheetData sheetId="26421" refreshError="1"/>
      <sheetData sheetId="26422"/>
      <sheetData sheetId="26423" refreshError="1"/>
      <sheetData sheetId="26424"/>
      <sheetData sheetId="26425" refreshError="1"/>
      <sheetData sheetId="26426"/>
      <sheetData sheetId="26427" refreshError="1"/>
      <sheetData sheetId="26428"/>
      <sheetData sheetId="26429">
        <row r="1">
          <cell r="A1" t="str">
            <v>YearQuarter</v>
          </cell>
        </row>
      </sheetData>
      <sheetData sheetId="26430"/>
      <sheetData sheetId="26431">
        <row r="1">
          <cell r="A1" t="str">
            <v>YearQuarter</v>
          </cell>
        </row>
      </sheetData>
      <sheetData sheetId="26432"/>
      <sheetData sheetId="26433">
        <row r="1">
          <cell r="A1" t="str">
            <v>YearQuarter</v>
          </cell>
        </row>
      </sheetData>
      <sheetData sheetId="26434">
        <row r="1">
          <cell r="A1" t="str">
            <v>NAME</v>
          </cell>
        </row>
      </sheetData>
      <sheetData sheetId="26435">
        <row r="2">
          <cell r="A2" t="str">
            <v>Amato,Angela</v>
          </cell>
        </row>
      </sheetData>
      <sheetData sheetId="26436"/>
      <sheetData sheetId="26437"/>
      <sheetData sheetId="26438"/>
      <sheetData sheetId="26439">
        <row r="2">
          <cell r="A2" t="str">
            <v>Amato,Angela</v>
          </cell>
        </row>
      </sheetData>
      <sheetData sheetId="26440"/>
      <sheetData sheetId="26441"/>
      <sheetData sheetId="26442"/>
      <sheetData sheetId="26443"/>
      <sheetData sheetId="26444"/>
      <sheetData sheetId="26445"/>
      <sheetData sheetId="26446"/>
      <sheetData sheetId="26447"/>
      <sheetData sheetId="26448"/>
      <sheetData sheetId="26449" refreshError="1"/>
      <sheetData sheetId="26450" refreshError="1"/>
      <sheetData sheetId="26451" refreshError="1"/>
      <sheetData sheetId="26452" refreshError="1"/>
      <sheetData sheetId="26453" refreshError="1"/>
      <sheetData sheetId="26454" refreshError="1"/>
      <sheetData sheetId="26455" refreshError="1"/>
      <sheetData sheetId="26456" refreshError="1"/>
      <sheetData sheetId="26457" refreshError="1"/>
      <sheetData sheetId="26458" refreshError="1"/>
      <sheetData sheetId="26459" refreshError="1"/>
      <sheetData sheetId="26460" refreshError="1"/>
      <sheetData sheetId="26461" refreshError="1"/>
      <sheetData sheetId="26462" refreshError="1"/>
      <sheetData sheetId="26463" refreshError="1"/>
      <sheetData sheetId="26464" refreshError="1"/>
      <sheetData sheetId="26465" refreshError="1"/>
      <sheetData sheetId="26466" refreshError="1"/>
      <sheetData sheetId="26467" refreshError="1"/>
      <sheetData sheetId="26468" refreshError="1"/>
      <sheetData sheetId="26469" refreshError="1"/>
      <sheetData sheetId="26470" refreshError="1"/>
      <sheetData sheetId="26471" refreshError="1"/>
      <sheetData sheetId="26472" refreshError="1"/>
      <sheetData sheetId="26473" refreshError="1"/>
      <sheetData sheetId="26474" refreshError="1"/>
      <sheetData sheetId="26475" refreshError="1"/>
      <sheetData sheetId="26476" refreshError="1"/>
      <sheetData sheetId="26477" refreshError="1"/>
      <sheetData sheetId="26478">
        <row r="2">
          <cell r="R2" t="str">
            <v>Organizational and Employee Development</v>
          </cell>
        </row>
      </sheetData>
      <sheetData sheetId="26479"/>
      <sheetData sheetId="26480"/>
      <sheetData sheetId="26481"/>
      <sheetData sheetId="26482">
        <row r="1">
          <cell r="A1" t="str">
            <v>YearQuarter</v>
          </cell>
        </row>
      </sheetData>
      <sheetData sheetId="26483"/>
      <sheetData sheetId="26484">
        <row r="2">
          <cell r="R2" t="str">
            <v>Organizational and Employee Development</v>
          </cell>
        </row>
      </sheetData>
      <sheetData sheetId="26485"/>
      <sheetData sheetId="26486"/>
      <sheetData sheetId="26487"/>
      <sheetData sheetId="26488">
        <row r="2">
          <cell r="A2" t="str">
            <v>Amato,Angela</v>
          </cell>
        </row>
      </sheetData>
      <sheetData sheetId="26489"/>
      <sheetData sheetId="26490">
        <row r="2">
          <cell r="R2" t="str">
            <v>Organizational and Employee Development</v>
          </cell>
        </row>
      </sheetData>
      <sheetData sheetId="26491"/>
      <sheetData sheetId="26492"/>
      <sheetData sheetId="26493"/>
      <sheetData sheetId="26494"/>
      <sheetData sheetId="26495"/>
      <sheetData sheetId="26496"/>
      <sheetData sheetId="26497"/>
      <sheetData sheetId="26498"/>
      <sheetData sheetId="26499"/>
      <sheetData sheetId="26500">
        <row r="2">
          <cell r="R2" t="str">
            <v>Organizational and Employee Development</v>
          </cell>
        </row>
      </sheetData>
      <sheetData sheetId="26501"/>
      <sheetData sheetId="26502"/>
      <sheetData sheetId="26503">
        <row r="1">
          <cell r="A1" t="str">
            <v>Signed copy uploaded?</v>
          </cell>
        </row>
      </sheetData>
      <sheetData sheetId="26504"/>
      <sheetData sheetId="26505"/>
      <sheetData sheetId="26506">
        <row r="2">
          <cell r="R2" t="str">
            <v>Organizational and Employee Development</v>
          </cell>
        </row>
      </sheetData>
      <sheetData sheetId="26507"/>
      <sheetData sheetId="26508"/>
      <sheetData sheetId="26509" refreshError="1"/>
      <sheetData sheetId="26510" refreshError="1"/>
      <sheetData sheetId="26511" refreshError="1"/>
      <sheetData sheetId="26512" refreshError="1"/>
      <sheetData sheetId="26513" refreshError="1"/>
      <sheetData sheetId="26514" refreshError="1"/>
      <sheetData sheetId="26515"/>
      <sheetData sheetId="26516">
        <row r="2">
          <cell r="A2" t="str">
            <v>Amato,Angela</v>
          </cell>
        </row>
      </sheetData>
      <sheetData sheetId="26517"/>
      <sheetData sheetId="26518">
        <row r="2">
          <cell r="R2" t="str">
            <v>Organizational and Employee Development</v>
          </cell>
        </row>
      </sheetData>
      <sheetData sheetId="26519" refreshError="1"/>
      <sheetData sheetId="26520"/>
      <sheetData sheetId="26521" refreshError="1"/>
      <sheetData sheetId="26522" refreshError="1"/>
      <sheetData sheetId="26523" refreshError="1"/>
      <sheetData sheetId="26524" refreshError="1"/>
      <sheetData sheetId="26525">
        <row r="1">
          <cell r="A1" t="str">
            <v>Proj Id</v>
          </cell>
        </row>
      </sheetData>
      <sheetData sheetId="26526" refreshError="1"/>
      <sheetData sheetId="26527">
        <row r="2">
          <cell r="R2" t="str">
            <v>Organizational and Employee Development</v>
          </cell>
        </row>
      </sheetData>
      <sheetData sheetId="26528">
        <row r="2">
          <cell r="R2" t="str">
            <v>Organizational and Employee Development</v>
          </cell>
        </row>
      </sheetData>
      <sheetData sheetId="26529" refreshError="1"/>
      <sheetData sheetId="26530"/>
      <sheetData sheetId="26531"/>
      <sheetData sheetId="26532"/>
      <sheetData sheetId="26533">
        <row r="1">
          <cell r="A1" t="str">
            <v>Proj Id</v>
          </cell>
        </row>
      </sheetData>
      <sheetData sheetId="26534"/>
      <sheetData sheetId="26535">
        <row r="1">
          <cell r="C1" t="str">
            <v>France</v>
          </cell>
        </row>
      </sheetData>
      <sheetData sheetId="26536">
        <row r="2">
          <cell r="A2">
            <v>40000500</v>
          </cell>
        </row>
      </sheetData>
      <sheetData sheetId="26537" refreshError="1"/>
      <sheetData sheetId="26538" refreshError="1"/>
      <sheetData sheetId="26539" refreshError="1"/>
      <sheetData sheetId="26540" refreshError="1"/>
      <sheetData sheetId="26541" refreshError="1"/>
      <sheetData sheetId="26542" refreshError="1"/>
      <sheetData sheetId="26543" refreshError="1"/>
      <sheetData sheetId="26544" refreshError="1"/>
      <sheetData sheetId="26545" refreshError="1"/>
      <sheetData sheetId="26546" refreshError="1"/>
      <sheetData sheetId="26547" refreshError="1"/>
      <sheetData sheetId="26548">
        <row r="18">
          <cell r="C18">
            <v>1682335.4774863929</v>
          </cell>
        </row>
      </sheetData>
      <sheetData sheetId="26549" refreshError="1"/>
      <sheetData sheetId="26550" refreshError="1"/>
      <sheetData sheetId="26551"/>
      <sheetData sheetId="26552"/>
      <sheetData sheetId="26553"/>
      <sheetData sheetId="26554"/>
      <sheetData sheetId="26555"/>
      <sheetData sheetId="26556"/>
      <sheetData sheetId="26557"/>
      <sheetData sheetId="26558"/>
      <sheetData sheetId="26559" refreshError="1"/>
      <sheetData sheetId="26560" refreshError="1"/>
      <sheetData sheetId="26561" refreshError="1"/>
      <sheetData sheetId="26562" refreshError="1"/>
      <sheetData sheetId="26563" refreshError="1"/>
      <sheetData sheetId="26564" refreshError="1"/>
      <sheetData sheetId="26565" refreshError="1"/>
      <sheetData sheetId="26566" refreshError="1"/>
      <sheetData sheetId="26567" refreshError="1"/>
      <sheetData sheetId="26568" refreshError="1"/>
      <sheetData sheetId="26569" refreshError="1"/>
      <sheetData sheetId="26570" refreshError="1"/>
      <sheetData sheetId="26571" refreshError="1"/>
      <sheetData sheetId="26572" refreshError="1"/>
      <sheetData sheetId="26573" refreshError="1"/>
      <sheetData sheetId="26574" refreshError="1"/>
      <sheetData sheetId="26575" refreshError="1"/>
      <sheetData sheetId="26576" refreshError="1"/>
      <sheetData sheetId="26577" refreshError="1"/>
      <sheetData sheetId="26578" refreshError="1"/>
      <sheetData sheetId="26579" refreshError="1"/>
      <sheetData sheetId="26580" refreshError="1"/>
      <sheetData sheetId="26581" refreshError="1"/>
      <sheetData sheetId="26582" refreshError="1"/>
      <sheetData sheetId="26583" refreshError="1"/>
      <sheetData sheetId="26584" refreshError="1"/>
      <sheetData sheetId="26585" refreshError="1"/>
      <sheetData sheetId="26586" refreshError="1"/>
      <sheetData sheetId="26587" refreshError="1"/>
      <sheetData sheetId="26588" refreshError="1"/>
      <sheetData sheetId="26589" refreshError="1"/>
      <sheetData sheetId="26590" refreshError="1"/>
      <sheetData sheetId="26591" refreshError="1"/>
      <sheetData sheetId="26592" refreshError="1"/>
      <sheetData sheetId="26593" refreshError="1"/>
      <sheetData sheetId="26594" refreshError="1"/>
      <sheetData sheetId="26595" refreshError="1"/>
      <sheetData sheetId="26596" refreshError="1"/>
      <sheetData sheetId="26597" refreshError="1"/>
      <sheetData sheetId="26598" refreshError="1"/>
      <sheetData sheetId="26599" refreshError="1"/>
      <sheetData sheetId="26600" refreshError="1"/>
      <sheetData sheetId="26601" refreshError="1"/>
      <sheetData sheetId="26602" refreshError="1"/>
      <sheetData sheetId="26603" refreshError="1"/>
      <sheetData sheetId="26604" refreshError="1"/>
      <sheetData sheetId="26605" refreshError="1"/>
      <sheetData sheetId="26606" refreshError="1"/>
      <sheetData sheetId="26607" refreshError="1"/>
      <sheetData sheetId="26608" refreshError="1"/>
      <sheetData sheetId="26609" refreshError="1"/>
      <sheetData sheetId="26610" refreshError="1"/>
      <sheetData sheetId="26611" refreshError="1"/>
      <sheetData sheetId="26612" refreshError="1"/>
      <sheetData sheetId="26613" refreshError="1"/>
      <sheetData sheetId="26614" refreshError="1"/>
      <sheetData sheetId="26615" refreshError="1"/>
      <sheetData sheetId="26616" refreshError="1"/>
      <sheetData sheetId="26617" refreshError="1"/>
      <sheetData sheetId="26618" refreshError="1"/>
      <sheetData sheetId="26619" refreshError="1"/>
      <sheetData sheetId="26620" refreshError="1"/>
      <sheetData sheetId="26621" refreshError="1"/>
      <sheetData sheetId="26622" refreshError="1"/>
      <sheetData sheetId="26623" refreshError="1"/>
      <sheetData sheetId="26624" refreshError="1"/>
      <sheetData sheetId="26625" refreshError="1"/>
      <sheetData sheetId="26626" refreshError="1"/>
      <sheetData sheetId="26627" refreshError="1"/>
      <sheetData sheetId="26628" refreshError="1"/>
      <sheetData sheetId="26629" refreshError="1"/>
      <sheetData sheetId="26630"/>
      <sheetData sheetId="26631"/>
      <sheetData sheetId="26632"/>
      <sheetData sheetId="26633"/>
      <sheetData sheetId="26634">
        <row r="2">
          <cell r="I2" t="str">
            <v>CAGR</v>
          </cell>
        </row>
      </sheetData>
      <sheetData sheetId="26635">
        <row r="3">
          <cell r="B3" t="str">
            <v>$ in 000's</v>
          </cell>
        </row>
      </sheetData>
      <sheetData sheetId="26636"/>
      <sheetData sheetId="26637"/>
      <sheetData sheetId="26638" refreshError="1"/>
      <sheetData sheetId="26639"/>
      <sheetData sheetId="26640">
        <row r="1">
          <cell r="A1">
            <v>1000000</v>
          </cell>
        </row>
      </sheetData>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refreshError="1"/>
      <sheetData sheetId="26696" refreshError="1"/>
      <sheetData sheetId="26697"/>
      <sheetData sheetId="26698"/>
      <sheetData sheetId="26699"/>
      <sheetData sheetId="26700" refreshError="1"/>
      <sheetData sheetId="26701" refreshError="1"/>
      <sheetData sheetId="26702" refreshError="1"/>
      <sheetData sheetId="26703" refreshError="1"/>
      <sheetData sheetId="26704" refreshError="1"/>
      <sheetData sheetId="26705" refreshError="1"/>
      <sheetData sheetId="26706"/>
      <sheetData sheetId="26707" refreshError="1"/>
      <sheetData sheetId="26708" refreshError="1"/>
      <sheetData sheetId="26709" refreshError="1"/>
      <sheetData sheetId="26710" refreshError="1"/>
      <sheetData sheetId="26711" refreshError="1"/>
      <sheetData sheetId="26712" refreshError="1"/>
      <sheetData sheetId="26713" refreshError="1"/>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row r="10">
          <cell r="C10">
            <v>3567.4707199999998</v>
          </cell>
        </row>
      </sheetData>
      <sheetData sheetId="26779"/>
      <sheetData sheetId="26780"/>
      <sheetData sheetId="26781"/>
      <sheetData sheetId="26782"/>
      <sheetData sheetId="26783"/>
      <sheetData sheetId="26784"/>
      <sheetData sheetId="26785"/>
      <sheetData sheetId="26786"/>
      <sheetData sheetId="26787"/>
      <sheetData sheetId="26788">
        <row r="4">
          <cell r="G4" t="str">
            <v>KNOT</v>
          </cell>
        </row>
      </sheetData>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refreshError="1"/>
      <sheetData sheetId="26813" refreshError="1"/>
      <sheetData sheetId="26814" refreshError="1"/>
      <sheetData sheetId="26815">
        <row r="4">
          <cell r="C4">
            <v>0.4</v>
          </cell>
        </row>
      </sheetData>
      <sheetData sheetId="26816" refreshError="1"/>
      <sheetData sheetId="26817" refreshError="1"/>
      <sheetData sheetId="26818" refreshError="1"/>
      <sheetData sheetId="26819" refreshError="1"/>
      <sheetData sheetId="26820" refreshError="1"/>
      <sheetData sheetId="26821" refreshError="1"/>
      <sheetData sheetId="26822" refreshError="1"/>
      <sheetData sheetId="26823" refreshError="1"/>
      <sheetData sheetId="26824" refreshError="1"/>
      <sheetData sheetId="26825" refreshError="1"/>
      <sheetData sheetId="26826" refreshError="1"/>
      <sheetData sheetId="26827" refreshError="1"/>
      <sheetData sheetId="26828" refreshError="1"/>
      <sheetData sheetId="26829" refreshError="1"/>
      <sheetData sheetId="26830" refreshError="1"/>
      <sheetData sheetId="26831" refreshError="1"/>
      <sheetData sheetId="26832" refreshError="1"/>
      <sheetData sheetId="26833" refreshError="1"/>
      <sheetData sheetId="26834" refreshError="1"/>
      <sheetData sheetId="26835" refreshError="1"/>
      <sheetData sheetId="26836" refreshError="1"/>
      <sheetData sheetId="26837" refreshError="1"/>
      <sheetData sheetId="26838" refreshError="1"/>
      <sheetData sheetId="26839" refreshError="1"/>
      <sheetData sheetId="26840" refreshError="1"/>
      <sheetData sheetId="26841" refreshError="1"/>
      <sheetData sheetId="26842" refreshError="1"/>
      <sheetData sheetId="26843" refreshError="1"/>
      <sheetData sheetId="26844" refreshError="1"/>
      <sheetData sheetId="26845" refreshError="1"/>
      <sheetData sheetId="26846" refreshError="1"/>
      <sheetData sheetId="26847" refreshError="1"/>
      <sheetData sheetId="26848" refreshError="1"/>
      <sheetData sheetId="26849" refreshError="1"/>
      <sheetData sheetId="26850" refreshError="1"/>
      <sheetData sheetId="26851" refreshError="1"/>
      <sheetData sheetId="26852" refreshError="1"/>
      <sheetData sheetId="26853" refreshError="1"/>
      <sheetData sheetId="26854" refreshError="1"/>
      <sheetData sheetId="26855" refreshError="1"/>
      <sheetData sheetId="26856" refreshError="1"/>
      <sheetData sheetId="26857" refreshError="1"/>
      <sheetData sheetId="26858" refreshError="1"/>
      <sheetData sheetId="26859" refreshError="1"/>
      <sheetData sheetId="26860" refreshError="1"/>
      <sheetData sheetId="26861" refreshError="1"/>
      <sheetData sheetId="26862" refreshError="1"/>
      <sheetData sheetId="26863" refreshError="1"/>
      <sheetData sheetId="26864" refreshError="1"/>
      <sheetData sheetId="26865" refreshError="1"/>
      <sheetData sheetId="26866" refreshError="1"/>
      <sheetData sheetId="26867" refreshError="1"/>
      <sheetData sheetId="26868" refreshError="1"/>
      <sheetData sheetId="26869" refreshError="1"/>
      <sheetData sheetId="26870"/>
      <sheetData sheetId="26871"/>
      <sheetData sheetId="26872"/>
      <sheetData sheetId="26873"/>
      <sheetData sheetId="26874"/>
      <sheetData sheetId="26875"/>
      <sheetData sheetId="26876" refreshError="1"/>
      <sheetData sheetId="26877" refreshError="1"/>
      <sheetData sheetId="26878" refreshError="1"/>
      <sheetData sheetId="26879" refreshError="1"/>
      <sheetData sheetId="26880" refreshError="1"/>
      <sheetData sheetId="26881" refreshError="1"/>
      <sheetData sheetId="26882" refreshError="1"/>
      <sheetData sheetId="26883" refreshError="1"/>
      <sheetData sheetId="26884" refreshError="1"/>
      <sheetData sheetId="26885"/>
      <sheetData sheetId="26886"/>
      <sheetData sheetId="26887"/>
      <sheetData sheetId="26888"/>
      <sheetData sheetId="26889"/>
      <sheetData sheetId="26890"/>
      <sheetData sheetId="26891" refreshError="1"/>
      <sheetData sheetId="26892" refreshError="1"/>
      <sheetData sheetId="26893" refreshError="1"/>
      <sheetData sheetId="26894" refreshError="1"/>
      <sheetData sheetId="26895" refreshError="1"/>
      <sheetData sheetId="26896" refreshError="1"/>
      <sheetData sheetId="26897" refreshError="1"/>
      <sheetData sheetId="26898" refreshError="1"/>
      <sheetData sheetId="26899" refreshError="1"/>
      <sheetData sheetId="26900" refreshError="1"/>
      <sheetData sheetId="26901" refreshError="1"/>
      <sheetData sheetId="26902" refreshError="1"/>
      <sheetData sheetId="26903" refreshError="1"/>
      <sheetData sheetId="26904" refreshError="1"/>
      <sheetData sheetId="26905" refreshError="1"/>
      <sheetData sheetId="26906" refreshError="1"/>
      <sheetData sheetId="26907"/>
      <sheetData sheetId="26908" refreshError="1"/>
      <sheetData sheetId="26909" refreshError="1"/>
      <sheetData sheetId="26910" refreshError="1"/>
      <sheetData sheetId="26911" refreshError="1"/>
      <sheetData sheetId="26912" refreshError="1"/>
      <sheetData sheetId="26913" refreshError="1"/>
      <sheetData sheetId="26914" refreshError="1"/>
      <sheetData sheetId="26915" refreshError="1"/>
      <sheetData sheetId="26916" refreshError="1"/>
      <sheetData sheetId="26917" refreshError="1"/>
      <sheetData sheetId="26918" refreshError="1"/>
      <sheetData sheetId="26919" refreshError="1"/>
      <sheetData sheetId="26920" refreshError="1"/>
      <sheetData sheetId="26921"/>
      <sheetData sheetId="26922" refreshError="1"/>
      <sheetData sheetId="26923" refreshError="1"/>
      <sheetData sheetId="26924" refreshError="1"/>
      <sheetData sheetId="26925" refreshError="1"/>
      <sheetData sheetId="26926" refreshError="1"/>
      <sheetData sheetId="26927" refreshError="1"/>
      <sheetData sheetId="26928" refreshError="1"/>
      <sheetData sheetId="26929" refreshError="1"/>
      <sheetData sheetId="26930" refreshError="1"/>
      <sheetData sheetId="26931" refreshError="1"/>
      <sheetData sheetId="26932" refreshError="1"/>
      <sheetData sheetId="26933" refreshError="1"/>
      <sheetData sheetId="26934">
        <row r="17">
          <cell r="F17">
            <v>1</v>
          </cell>
        </row>
      </sheetData>
      <sheetData sheetId="26935"/>
      <sheetData sheetId="26936"/>
      <sheetData sheetId="26937"/>
      <sheetData sheetId="26938"/>
      <sheetData sheetId="26939"/>
      <sheetData sheetId="26940"/>
      <sheetData sheetId="26941"/>
      <sheetData sheetId="26942"/>
      <sheetData sheetId="26943">
        <row r="56">
          <cell r="E56">
            <v>1000</v>
          </cell>
        </row>
      </sheetData>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row r="3">
          <cell r="B3" t="str">
            <v>$ in 000's</v>
          </cell>
        </row>
      </sheetData>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row r="23">
          <cell r="B23" t="str">
            <v>Transaction Bonus</v>
          </cell>
        </row>
      </sheetData>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refreshError="1"/>
      <sheetData sheetId="27104" refreshError="1"/>
      <sheetData sheetId="27105" refreshError="1"/>
      <sheetData sheetId="27106" refreshError="1"/>
      <sheetData sheetId="27107" refreshError="1"/>
      <sheetData sheetId="27108" refreshError="1"/>
      <sheetData sheetId="27109" refreshError="1"/>
      <sheetData sheetId="27110" refreshError="1"/>
      <sheetData sheetId="27111" refreshError="1"/>
      <sheetData sheetId="27112" refreshError="1"/>
      <sheetData sheetId="27113" refreshError="1"/>
      <sheetData sheetId="27114" refreshError="1"/>
      <sheetData sheetId="27115"/>
      <sheetData sheetId="27116"/>
      <sheetData sheetId="27117"/>
      <sheetData sheetId="27118" refreshError="1"/>
      <sheetData sheetId="27119" refreshError="1"/>
      <sheetData sheetId="27120" refreshError="1"/>
      <sheetData sheetId="27121" refreshError="1"/>
      <sheetData sheetId="27122" refreshError="1"/>
      <sheetData sheetId="27123" refreshError="1"/>
      <sheetData sheetId="27124" refreshError="1"/>
      <sheetData sheetId="27125" refreshError="1"/>
      <sheetData sheetId="27126" refreshError="1"/>
      <sheetData sheetId="27127" refreshError="1"/>
      <sheetData sheetId="27128" refreshError="1"/>
      <sheetData sheetId="27129" refreshError="1"/>
      <sheetData sheetId="27130" refreshError="1"/>
      <sheetData sheetId="27131" refreshError="1"/>
      <sheetData sheetId="27132" refreshError="1"/>
      <sheetData sheetId="27133" refreshError="1"/>
      <sheetData sheetId="27134" refreshError="1"/>
      <sheetData sheetId="27135" refreshError="1"/>
      <sheetData sheetId="27136" refreshError="1"/>
      <sheetData sheetId="27137" refreshError="1"/>
      <sheetData sheetId="27138" refreshError="1"/>
      <sheetData sheetId="27139" refreshError="1"/>
      <sheetData sheetId="27140" refreshError="1"/>
      <sheetData sheetId="27141" refreshError="1"/>
      <sheetData sheetId="27142" refreshError="1"/>
      <sheetData sheetId="27143" refreshError="1"/>
      <sheetData sheetId="27144" refreshError="1"/>
      <sheetData sheetId="27145" refreshError="1"/>
      <sheetData sheetId="27146" refreshError="1"/>
      <sheetData sheetId="27147" refreshError="1"/>
      <sheetData sheetId="27148" refreshError="1"/>
      <sheetData sheetId="27149" refreshError="1"/>
      <sheetData sheetId="27150" refreshError="1"/>
      <sheetData sheetId="27151" refreshError="1"/>
      <sheetData sheetId="27152" refreshError="1"/>
      <sheetData sheetId="27153" refreshError="1"/>
      <sheetData sheetId="27154" refreshError="1"/>
      <sheetData sheetId="27155" refreshError="1"/>
      <sheetData sheetId="27156" refreshError="1"/>
      <sheetData sheetId="27157" refreshError="1"/>
      <sheetData sheetId="27158" refreshError="1"/>
      <sheetData sheetId="27159" refreshError="1"/>
      <sheetData sheetId="27160" refreshError="1"/>
      <sheetData sheetId="27161" refreshError="1"/>
      <sheetData sheetId="27162" refreshError="1"/>
      <sheetData sheetId="27163" refreshError="1"/>
      <sheetData sheetId="27164" refreshError="1"/>
      <sheetData sheetId="27165" refreshError="1"/>
      <sheetData sheetId="27166" refreshError="1"/>
      <sheetData sheetId="27167" refreshError="1"/>
      <sheetData sheetId="27168" refreshError="1"/>
      <sheetData sheetId="27169" refreshError="1"/>
      <sheetData sheetId="27170" refreshError="1"/>
      <sheetData sheetId="27171" refreshError="1"/>
      <sheetData sheetId="27172" refreshError="1"/>
      <sheetData sheetId="27173" refreshError="1"/>
      <sheetData sheetId="27174" refreshError="1"/>
      <sheetData sheetId="27175" refreshError="1"/>
      <sheetData sheetId="27176" refreshError="1"/>
      <sheetData sheetId="27177" refreshError="1"/>
      <sheetData sheetId="27178" refreshError="1"/>
      <sheetData sheetId="27179" refreshError="1"/>
      <sheetData sheetId="27180" refreshError="1"/>
      <sheetData sheetId="27181" refreshError="1"/>
      <sheetData sheetId="27182" refreshError="1"/>
      <sheetData sheetId="27183" refreshError="1"/>
      <sheetData sheetId="27184" refreshError="1"/>
      <sheetData sheetId="27185" refreshError="1"/>
      <sheetData sheetId="27186" refreshError="1"/>
      <sheetData sheetId="27187" refreshError="1"/>
      <sheetData sheetId="27188" refreshError="1"/>
      <sheetData sheetId="27189" refreshError="1"/>
      <sheetData sheetId="27190" refreshError="1"/>
      <sheetData sheetId="27191" refreshError="1"/>
      <sheetData sheetId="27192" refreshError="1"/>
      <sheetData sheetId="27193" refreshError="1"/>
      <sheetData sheetId="27194" refreshError="1"/>
      <sheetData sheetId="27195" refreshError="1"/>
      <sheetData sheetId="27196" refreshError="1"/>
      <sheetData sheetId="27197" refreshError="1"/>
      <sheetData sheetId="27198" refreshError="1"/>
      <sheetData sheetId="27199" refreshError="1"/>
      <sheetData sheetId="27200" refreshError="1"/>
      <sheetData sheetId="27201" refreshError="1"/>
      <sheetData sheetId="27202" refreshError="1"/>
      <sheetData sheetId="27203" refreshError="1"/>
      <sheetData sheetId="27204" refreshError="1"/>
      <sheetData sheetId="27205" refreshError="1"/>
      <sheetData sheetId="27206" refreshError="1"/>
      <sheetData sheetId="27207" refreshError="1"/>
      <sheetData sheetId="27208" refreshError="1"/>
      <sheetData sheetId="27209" refreshError="1"/>
      <sheetData sheetId="27210" refreshError="1"/>
      <sheetData sheetId="27211" refreshError="1"/>
      <sheetData sheetId="27212" refreshError="1"/>
      <sheetData sheetId="27213" refreshError="1"/>
      <sheetData sheetId="27214" refreshError="1"/>
      <sheetData sheetId="27215" refreshError="1"/>
      <sheetData sheetId="27216" refreshError="1"/>
      <sheetData sheetId="27217" refreshError="1"/>
      <sheetData sheetId="27218" refreshError="1"/>
      <sheetData sheetId="27219" refreshError="1"/>
      <sheetData sheetId="27220" refreshError="1"/>
      <sheetData sheetId="27221" refreshError="1"/>
      <sheetData sheetId="27222" refreshError="1"/>
      <sheetData sheetId="27223" refreshError="1"/>
      <sheetData sheetId="27224" refreshError="1"/>
      <sheetData sheetId="27225" refreshError="1"/>
      <sheetData sheetId="27226" refreshError="1"/>
      <sheetData sheetId="27227" refreshError="1"/>
      <sheetData sheetId="27228" refreshError="1"/>
      <sheetData sheetId="27229" refreshError="1"/>
      <sheetData sheetId="27230" refreshError="1"/>
      <sheetData sheetId="27231" refreshError="1"/>
      <sheetData sheetId="27232" refreshError="1"/>
      <sheetData sheetId="27233" refreshError="1"/>
      <sheetData sheetId="27234" refreshError="1"/>
      <sheetData sheetId="27235" refreshError="1"/>
      <sheetData sheetId="27236" refreshError="1"/>
      <sheetData sheetId="27237" refreshError="1"/>
      <sheetData sheetId="27238" refreshError="1"/>
      <sheetData sheetId="27239" refreshError="1"/>
      <sheetData sheetId="27240" refreshError="1"/>
      <sheetData sheetId="27241" refreshError="1"/>
      <sheetData sheetId="27242" refreshError="1"/>
      <sheetData sheetId="27243" refreshError="1"/>
      <sheetData sheetId="27244" refreshError="1"/>
      <sheetData sheetId="27245" refreshError="1"/>
      <sheetData sheetId="27246" refreshError="1"/>
      <sheetData sheetId="27247" refreshError="1"/>
      <sheetData sheetId="27248" refreshError="1"/>
      <sheetData sheetId="27249" refreshError="1"/>
      <sheetData sheetId="27250" refreshError="1"/>
      <sheetData sheetId="27251" refreshError="1"/>
      <sheetData sheetId="27252" refreshError="1"/>
      <sheetData sheetId="27253" refreshError="1"/>
      <sheetData sheetId="27254" refreshError="1"/>
      <sheetData sheetId="27255" refreshError="1"/>
      <sheetData sheetId="27256" refreshError="1"/>
      <sheetData sheetId="27257" refreshError="1"/>
      <sheetData sheetId="27258" refreshError="1"/>
      <sheetData sheetId="27259" refreshError="1"/>
      <sheetData sheetId="27260" refreshError="1"/>
      <sheetData sheetId="27261" refreshError="1"/>
      <sheetData sheetId="27262" refreshError="1"/>
      <sheetData sheetId="27263" refreshError="1"/>
      <sheetData sheetId="27264" refreshError="1"/>
      <sheetData sheetId="27265" refreshError="1"/>
      <sheetData sheetId="27266" refreshError="1"/>
      <sheetData sheetId="27267" refreshError="1"/>
      <sheetData sheetId="27268" refreshError="1"/>
      <sheetData sheetId="27269" refreshError="1"/>
      <sheetData sheetId="27270" refreshError="1"/>
      <sheetData sheetId="27271" refreshError="1"/>
      <sheetData sheetId="27272" refreshError="1"/>
      <sheetData sheetId="27273" refreshError="1"/>
      <sheetData sheetId="27274" refreshError="1"/>
      <sheetData sheetId="27275" refreshError="1"/>
      <sheetData sheetId="27276" refreshError="1"/>
      <sheetData sheetId="27277" refreshError="1"/>
      <sheetData sheetId="27278" refreshError="1"/>
      <sheetData sheetId="27279" refreshError="1"/>
      <sheetData sheetId="27280" refreshError="1"/>
      <sheetData sheetId="27281" refreshError="1"/>
      <sheetData sheetId="27282" refreshError="1"/>
      <sheetData sheetId="27283" refreshError="1"/>
      <sheetData sheetId="27284" refreshError="1"/>
      <sheetData sheetId="27285" refreshError="1"/>
      <sheetData sheetId="27286" refreshError="1"/>
      <sheetData sheetId="27287" refreshError="1"/>
      <sheetData sheetId="27288" refreshError="1"/>
      <sheetData sheetId="27289" refreshError="1"/>
      <sheetData sheetId="27290" refreshError="1"/>
      <sheetData sheetId="27291" refreshError="1"/>
      <sheetData sheetId="27292" refreshError="1"/>
      <sheetData sheetId="27293" refreshError="1"/>
      <sheetData sheetId="27294" refreshError="1"/>
      <sheetData sheetId="27295" refreshError="1"/>
      <sheetData sheetId="27296" refreshError="1"/>
      <sheetData sheetId="27297" refreshError="1"/>
      <sheetData sheetId="27298" refreshError="1"/>
      <sheetData sheetId="27299" refreshError="1"/>
      <sheetData sheetId="27300" refreshError="1"/>
      <sheetData sheetId="27301" refreshError="1"/>
      <sheetData sheetId="27302" refreshError="1"/>
      <sheetData sheetId="27303" refreshError="1"/>
      <sheetData sheetId="27304" refreshError="1"/>
      <sheetData sheetId="27305" refreshError="1"/>
      <sheetData sheetId="27306" refreshError="1"/>
      <sheetData sheetId="27307" refreshError="1"/>
      <sheetData sheetId="27308" refreshError="1"/>
      <sheetData sheetId="27309" refreshError="1"/>
      <sheetData sheetId="27310" refreshError="1"/>
      <sheetData sheetId="27311" refreshError="1"/>
      <sheetData sheetId="27312" refreshError="1"/>
      <sheetData sheetId="27313" refreshError="1"/>
      <sheetData sheetId="27314" refreshError="1"/>
      <sheetData sheetId="27315" refreshError="1"/>
      <sheetData sheetId="27316" refreshError="1"/>
      <sheetData sheetId="27317" refreshError="1"/>
      <sheetData sheetId="27318" refreshError="1"/>
      <sheetData sheetId="27319" refreshError="1"/>
      <sheetData sheetId="27320" refreshError="1"/>
      <sheetData sheetId="27321" refreshError="1"/>
      <sheetData sheetId="27322" refreshError="1"/>
      <sheetData sheetId="27323" refreshError="1"/>
      <sheetData sheetId="27324" refreshError="1"/>
      <sheetData sheetId="27325" refreshError="1"/>
      <sheetData sheetId="27326" refreshError="1"/>
      <sheetData sheetId="27327" refreshError="1"/>
      <sheetData sheetId="27328" refreshError="1"/>
      <sheetData sheetId="27329" refreshError="1"/>
      <sheetData sheetId="27330" refreshError="1"/>
      <sheetData sheetId="27331" refreshError="1"/>
      <sheetData sheetId="27332" refreshError="1"/>
      <sheetData sheetId="27333" refreshError="1"/>
      <sheetData sheetId="27334" refreshError="1"/>
      <sheetData sheetId="27335" refreshError="1"/>
      <sheetData sheetId="27336" refreshError="1"/>
      <sheetData sheetId="27337" refreshError="1"/>
      <sheetData sheetId="27338" refreshError="1"/>
      <sheetData sheetId="27339" refreshError="1"/>
      <sheetData sheetId="27340" refreshError="1"/>
      <sheetData sheetId="27341" refreshError="1"/>
      <sheetData sheetId="27342" refreshError="1"/>
      <sheetData sheetId="27343" refreshError="1"/>
      <sheetData sheetId="27344" refreshError="1"/>
      <sheetData sheetId="27345" refreshError="1"/>
      <sheetData sheetId="27346" refreshError="1"/>
      <sheetData sheetId="27347" refreshError="1"/>
      <sheetData sheetId="27348" refreshError="1"/>
      <sheetData sheetId="27349" refreshError="1"/>
      <sheetData sheetId="27350" refreshError="1"/>
      <sheetData sheetId="27351" refreshError="1"/>
      <sheetData sheetId="27352" refreshError="1"/>
      <sheetData sheetId="27353" refreshError="1"/>
      <sheetData sheetId="27354" refreshError="1"/>
      <sheetData sheetId="27355" refreshError="1"/>
      <sheetData sheetId="27356" refreshError="1"/>
      <sheetData sheetId="27357" refreshError="1"/>
      <sheetData sheetId="27358" refreshError="1"/>
      <sheetData sheetId="27359" refreshError="1"/>
      <sheetData sheetId="27360" refreshError="1"/>
      <sheetData sheetId="27361" refreshError="1"/>
      <sheetData sheetId="27362" refreshError="1"/>
      <sheetData sheetId="27363" refreshError="1"/>
      <sheetData sheetId="27364" refreshError="1"/>
      <sheetData sheetId="27365" refreshError="1"/>
      <sheetData sheetId="27366" refreshError="1"/>
      <sheetData sheetId="27367" refreshError="1"/>
      <sheetData sheetId="27368" refreshError="1"/>
      <sheetData sheetId="27369" refreshError="1"/>
      <sheetData sheetId="27370" refreshError="1"/>
      <sheetData sheetId="27371" refreshError="1"/>
      <sheetData sheetId="27372" refreshError="1"/>
      <sheetData sheetId="27373" refreshError="1"/>
      <sheetData sheetId="27374" refreshError="1"/>
      <sheetData sheetId="27375" refreshError="1"/>
      <sheetData sheetId="27376" refreshError="1"/>
      <sheetData sheetId="27377" refreshError="1"/>
      <sheetData sheetId="27378" refreshError="1"/>
      <sheetData sheetId="27379" refreshError="1"/>
      <sheetData sheetId="27380" refreshError="1"/>
      <sheetData sheetId="27381" refreshError="1"/>
      <sheetData sheetId="27382" refreshError="1"/>
      <sheetData sheetId="27383" refreshError="1"/>
      <sheetData sheetId="27384" refreshError="1"/>
      <sheetData sheetId="27385" refreshError="1"/>
      <sheetData sheetId="27386" refreshError="1"/>
      <sheetData sheetId="27387" refreshError="1"/>
      <sheetData sheetId="27388" refreshError="1"/>
      <sheetData sheetId="27389" refreshError="1"/>
      <sheetData sheetId="27390" refreshError="1"/>
      <sheetData sheetId="27391" refreshError="1"/>
      <sheetData sheetId="27392" refreshError="1"/>
      <sheetData sheetId="27393" refreshError="1"/>
      <sheetData sheetId="27394" refreshError="1"/>
      <sheetData sheetId="27395" refreshError="1"/>
      <sheetData sheetId="27396" refreshError="1"/>
      <sheetData sheetId="27397" refreshError="1"/>
      <sheetData sheetId="27398" refreshError="1"/>
      <sheetData sheetId="27399" refreshError="1"/>
      <sheetData sheetId="27400" refreshError="1"/>
      <sheetData sheetId="27401" refreshError="1"/>
      <sheetData sheetId="27402" refreshError="1"/>
      <sheetData sheetId="27403" refreshError="1"/>
      <sheetData sheetId="27404" refreshError="1"/>
      <sheetData sheetId="27405" refreshError="1"/>
      <sheetData sheetId="27406" refreshError="1"/>
      <sheetData sheetId="27407" refreshError="1"/>
      <sheetData sheetId="27408" refreshError="1"/>
      <sheetData sheetId="27409" refreshError="1"/>
      <sheetData sheetId="27410" refreshError="1"/>
      <sheetData sheetId="27411" refreshError="1"/>
      <sheetData sheetId="27412" refreshError="1"/>
      <sheetData sheetId="27413" refreshError="1"/>
      <sheetData sheetId="27414" refreshError="1"/>
      <sheetData sheetId="27415" refreshError="1"/>
      <sheetData sheetId="27416" refreshError="1"/>
      <sheetData sheetId="27417" refreshError="1"/>
      <sheetData sheetId="27418" refreshError="1"/>
      <sheetData sheetId="27419" refreshError="1"/>
      <sheetData sheetId="27420" refreshError="1"/>
      <sheetData sheetId="27421" refreshError="1"/>
      <sheetData sheetId="27422" refreshError="1"/>
      <sheetData sheetId="27423" refreshError="1"/>
      <sheetData sheetId="27424" refreshError="1"/>
      <sheetData sheetId="27425" refreshError="1"/>
      <sheetData sheetId="27426" refreshError="1"/>
      <sheetData sheetId="27427" refreshError="1"/>
      <sheetData sheetId="27428" refreshError="1"/>
      <sheetData sheetId="27429" refreshError="1"/>
      <sheetData sheetId="27430" refreshError="1"/>
      <sheetData sheetId="27431" refreshError="1"/>
      <sheetData sheetId="27432" refreshError="1"/>
      <sheetData sheetId="27433" refreshError="1"/>
      <sheetData sheetId="27434" refreshError="1"/>
      <sheetData sheetId="27435" refreshError="1"/>
      <sheetData sheetId="27436" refreshError="1"/>
      <sheetData sheetId="27437" refreshError="1"/>
      <sheetData sheetId="27438" refreshError="1"/>
      <sheetData sheetId="27439" refreshError="1"/>
      <sheetData sheetId="27440" refreshError="1"/>
      <sheetData sheetId="27441" refreshError="1"/>
      <sheetData sheetId="27442" refreshError="1"/>
      <sheetData sheetId="27443" refreshError="1"/>
      <sheetData sheetId="27444" refreshError="1"/>
      <sheetData sheetId="27445" refreshError="1"/>
      <sheetData sheetId="27446" refreshError="1"/>
      <sheetData sheetId="27447" refreshError="1"/>
      <sheetData sheetId="27448" refreshError="1"/>
      <sheetData sheetId="27449" refreshError="1"/>
      <sheetData sheetId="27450" refreshError="1"/>
      <sheetData sheetId="27451" refreshError="1"/>
      <sheetData sheetId="27452" refreshError="1"/>
      <sheetData sheetId="27453" refreshError="1"/>
      <sheetData sheetId="27454" refreshError="1"/>
      <sheetData sheetId="27455" refreshError="1"/>
      <sheetData sheetId="27456" refreshError="1"/>
      <sheetData sheetId="27457" refreshError="1"/>
      <sheetData sheetId="27458" refreshError="1"/>
      <sheetData sheetId="27459" refreshError="1"/>
      <sheetData sheetId="27460" refreshError="1"/>
      <sheetData sheetId="27461" refreshError="1"/>
      <sheetData sheetId="27462" refreshError="1"/>
      <sheetData sheetId="27463" refreshError="1"/>
      <sheetData sheetId="27464" refreshError="1"/>
      <sheetData sheetId="27465" refreshError="1"/>
      <sheetData sheetId="27466" refreshError="1"/>
      <sheetData sheetId="27467" refreshError="1"/>
      <sheetData sheetId="27468" refreshError="1"/>
      <sheetData sheetId="27469" refreshError="1"/>
      <sheetData sheetId="27470" refreshError="1"/>
      <sheetData sheetId="27471" refreshError="1"/>
      <sheetData sheetId="27472" refreshError="1"/>
      <sheetData sheetId="27473" refreshError="1"/>
      <sheetData sheetId="27474" refreshError="1"/>
      <sheetData sheetId="27475" refreshError="1"/>
      <sheetData sheetId="27476" refreshError="1"/>
      <sheetData sheetId="27477" refreshError="1"/>
      <sheetData sheetId="27478" refreshError="1"/>
      <sheetData sheetId="27479" refreshError="1"/>
      <sheetData sheetId="27480" refreshError="1"/>
      <sheetData sheetId="27481" refreshError="1"/>
      <sheetData sheetId="27482" refreshError="1"/>
      <sheetData sheetId="27483" refreshError="1"/>
      <sheetData sheetId="27484" refreshError="1"/>
      <sheetData sheetId="27485" refreshError="1"/>
      <sheetData sheetId="27486" refreshError="1"/>
      <sheetData sheetId="27487" refreshError="1"/>
      <sheetData sheetId="27488" refreshError="1"/>
      <sheetData sheetId="27489" refreshError="1"/>
      <sheetData sheetId="27490" refreshError="1"/>
      <sheetData sheetId="27491" refreshError="1"/>
      <sheetData sheetId="27492" refreshError="1"/>
      <sheetData sheetId="27493" refreshError="1"/>
      <sheetData sheetId="27494" refreshError="1"/>
      <sheetData sheetId="27495" refreshError="1"/>
      <sheetData sheetId="27496" refreshError="1"/>
      <sheetData sheetId="27497" refreshError="1"/>
      <sheetData sheetId="27498" refreshError="1"/>
      <sheetData sheetId="27499" refreshError="1"/>
      <sheetData sheetId="27500" refreshError="1"/>
      <sheetData sheetId="27501" refreshError="1"/>
      <sheetData sheetId="27502" refreshError="1"/>
      <sheetData sheetId="27503" refreshError="1"/>
      <sheetData sheetId="27504" refreshError="1"/>
      <sheetData sheetId="27505" refreshError="1"/>
      <sheetData sheetId="27506" refreshError="1"/>
      <sheetData sheetId="27507" refreshError="1"/>
      <sheetData sheetId="27508" refreshError="1"/>
      <sheetData sheetId="27509" refreshError="1"/>
      <sheetData sheetId="27510" refreshError="1"/>
      <sheetData sheetId="27511" refreshError="1"/>
      <sheetData sheetId="27512" refreshError="1"/>
      <sheetData sheetId="27513" refreshError="1"/>
      <sheetData sheetId="27514" refreshError="1"/>
      <sheetData sheetId="27515" refreshError="1"/>
      <sheetData sheetId="27516" refreshError="1"/>
      <sheetData sheetId="27517" refreshError="1"/>
      <sheetData sheetId="27518" refreshError="1"/>
      <sheetData sheetId="27519" refreshError="1"/>
      <sheetData sheetId="27520" refreshError="1"/>
      <sheetData sheetId="27521" refreshError="1"/>
      <sheetData sheetId="27522" refreshError="1"/>
      <sheetData sheetId="27523" refreshError="1"/>
      <sheetData sheetId="27524" refreshError="1"/>
      <sheetData sheetId="27525" refreshError="1"/>
      <sheetData sheetId="27526" refreshError="1"/>
      <sheetData sheetId="27527" refreshError="1"/>
      <sheetData sheetId="27528" refreshError="1"/>
      <sheetData sheetId="27529" refreshError="1"/>
      <sheetData sheetId="27530" refreshError="1"/>
      <sheetData sheetId="27531" refreshError="1"/>
      <sheetData sheetId="27532" refreshError="1"/>
      <sheetData sheetId="27533" refreshError="1"/>
      <sheetData sheetId="27534" refreshError="1"/>
      <sheetData sheetId="27535" refreshError="1"/>
      <sheetData sheetId="27536" refreshError="1"/>
      <sheetData sheetId="27537" refreshError="1"/>
      <sheetData sheetId="27538" refreshError="1"/>
      <sheetData sheetId="27539" refreshError="1"/>
      <sheetData sheetId="27540" refreshError="1"/>
      <sheetData sheetId="27541" refreshError="1"/>
      <sheetData sheetId="27542" refreshError="1"/>
      <sheetData sheetId="27543" refreshError="1"/>
      <sheetData sheetId="27544" refreshError="1"/>
      <sheetData sheetId="27545" refreshError="1"/>
      <sheetData sheetId="27546" refreshError="1"/>
      <sheetData sheetId="27547" refreshError="1"/>
      <sheetData sheetId="27548" refreshError="1"/>
      <sheetData sheetId="27549" refreshError="1"/>
      <sheetData sheetId="27550" refreshError="1"/>
      <sheetData sheetId="27551" refreshError="1"/>
      <sheetData sheetId="27552" refreshError="1"/>
      <sheetData sheetId="27553" refreshError="1"/>
      <sheetData sheetId="27554" refreshError="1"/>
      <sheetData sheetId="27555" refreshError="1"/>
      <sheetData sheetId="27556" refreshError="1"/>
      <sheetData sheetId="27557" refreshError="1"/>
      <sheetData sheetId="27558" refreshError="1"/>
      <sheetData sheetId="27559" refreshError="1"/>
      <sheetData sheetId="27560" refreshError="1"/>
      <sheetData sheetId="27561" refreshError="1"/>
      <sheetData sheetId="27562" refreshError="1"/>
      <sheetData sheetId="27563" refreshError="1"/>
      <sheetData sheetId="27564" refreshError="1"/>
      <sheetData sheetId="27565" refreshError="1"/>
      <sheetData sheetId="27566" refreshError="1"/>
      <sheetData sheetId="27567" refreshError="1"/>
      <sheetData sheetId="27568" refreshError="1"/>
      <sheetData sheetId="27569" refreshError="1"/>
      <sheetData sheetId="27570" refreshError="1"/>
      <sheetData sheetId="27571" refreshError="1"/>
      <sheetData sheetId="27572" refreshError="1"/>
      <sheetData sheetId="27573" refreshError="1"/>
      <sheetData sheetId="27574" refreshError="1"/>
      <sheetData sheetId="27575" refreshError="1"/>
      <sheetData sheetId="27576" refreshError="1"/>
      <sheetData sheetId="27577" refreshError="1"/>
      <sheetData sheetId="27578" refreshError="1"/>
      <sheetData sheetId="27579" refreshError="1"/>
      <sheetData sheetId="27580" refreshError="1"/>
      <sheetData sheetId="27581" refreshError="1"/>
      <sheetData sheetId="27582" refreshError="1"/>
      <sheetData sheetId="27583" refreshError="1"/>
      <sheetData sheetId="27584" refreshError="1"/>
      <sheetData sheetId="27585" refreshError="1"/>
      <sheetData sheetId="27586" refreshError="1"/>
      <sheetData sheetId="27587" refreshError="1"/>
      <sheetData sheetId="27588" refreshError="1"/>
      <sheetData sheetId="27589" refreshError="1"/>
      <sheetData sheetId="27590" refreshError="1"/>
      <sheetData sheetId="27591" refreshError="1"/>
      <sheetData sheetId="27592" refreshError="1"/>
      <sheetData sheetId="27593" refreshError="1"/>
      <sheetData sheetId="27594" refreshError="1"/>
      <sheetData sheetId="27595" refreshError="1"/>
      <sheetData sheetId="27596" refreshError="1"/>
      <sheetData sheetId="27597" refreshError="1"/>
      <sheetData sheetId="27598" refreshError="1"/>
      <sheetData sheetId="27599" refreshError="1"/>
      <sheetData sheetId="27600" refreshError="1"/>
      <sheetData sheetId="27601" refreshError="1"/>
      <sheetData sheetId="27602" refreshError="1"/>
      <sheetData sheetId="27603" refreshError="1"/>
      <sheetData sheetId="27604" refreshError="1"/>
      <sheetData sheetId="27605" refreshError="1"/>
      <sheetData sheetId="27606" refreshError="1"/>
      <sheetData sheetId="27607" refreshError="1"/>
      <sheetData sheetId="27608" refreshError="1"/>
      <sheetData sheetId="27609" refreshError="1"/>
      <sheetData sheetId="27610" refreshError="1"/>
      <sheetData sheetId="27611" refreshError="1"/>
      <sheetData sheetId="27612" refreshError="1"/>
      <sheetData sheetId="27613" refreshError="1"/>
      <sheetData sheetId="27614" refreshError="1"/>
      <sheetData sheetId="27615" refreshError="1"/>
      <sheetData sheetId="27616" refreshError="1"/>
      <sheetData sheetId="27617" refreshError="1"/>
      <sheetData sheetId="27618" refreshError="1"/>
      <sheetData sheetId="27619" refreshError="1"/>
      <sheetData sheetId="27620" refreshError="1"/>
      <sheetData sheetId="27621" refreshError="1"/>
      <sheetData sheetId="27622" refreshError="1"/>
      <sheetData sheetId="27623" refreshError="1"/>
      <sheetData sheetId="27624" refreshError="1"/>
      <sheetData sheetId="27625" refreshError="1"/>
      <sheetData sheetId="27626" refreshError="1"/>
      <sheetData sheetId="27627" refreshError="1"/>
      <sheetData sheetId="27628" refreshError="1"/>
      <sheetData sheetId="27629" refreshError="1"/>
      <sheetData sheetId="27630" refreshError="1"/>
      <sheetData sheetId="27631" refreshError="1"/>
      <sheetData sheetId="27632" refreshError="1"/>
      <sheetData sheetId="27633" refreshError="1"/>
      <sheetData sheetId="27634" refreshError="1"/>
      <sheetData sheetId="27635" refreshError="1"/>
      <sheetData sheetId="27636" refreshError="1"/>
      <sheetData sheetId="27637" refreshError="1"/>
      <sheetData sheetId="27638" refreshError="1"/>
      <sheetData sheetId="27639" refreshError="1"/>
      <sheetData sheetId="27640" refreshError="1"/>
      <sheetData sheetId="27641" refreshError="1"/>
      <sheetData sheetId="27642" refreshError="1"/>
      <sheetData sheetId="27643" refreshError="1"/>
      <sheetData sheetId="27644" refreshError="1"/>
      <sheetData sheetId="27645" refreshError="1"/>
      <sheetData sheetId="27646" refreshError="1"/>
      <sheetData sheetId="27647" refreshError="1"/>
      <sheetData sheetId="27648" refreshError="1"/>
      <sheetData sheetId="27649" refreshError="1"/>
      <sheetData sheetId="27650" refreshError="1"/>
      <sheetData sheetId="27651" refreshError="1"/>
      <sheetData sheetId="27652" refreshError="1"/>
      <sheetData sheetId="27653" refreshError="1"/>
      <sheetData sheetId="27654" refreshError="1"/>
      <sheetData sheetId="27655" refreshError="1"/>
      <sheetData sheetId="27656" refreshError="1"/>
      <sheetData sheetId="27657" refreshError="1"/>
      <sheetData sheetId="27658" refreshError="1"/>
      <sheetData sheetId="27659" refreshError="1"/>
      <sheetData sheetId="27660" refreshError="1"/>
      <sheetData sheetId="27661" refreshError="1"/>
      <sheetData sheetId="27662" refreshError="1"/>
      <sheetData sheetId="27663" refreshError="1"/>
      <sheetData sheetId="27664" refreshError="1"/>
      <sheetData sheetId="27665" refreshError="1"/>
      <sheetData sheetId="27666" refreshError="1"/>
      <sheetData sheetId="27667" refreshError="1"/>
      <sheetData sheetId="27668" refreshError="1"/>
      <sheetData sheetId="27669" refreshError="1"/>
      <sheetData sheetId="27670" refreshError="1"/>
      <sheetData sheetId="27671" refreshError="1"/>
      <sheetData sheetId="27672" refreshError="1"/>
      <sheetData sheetId="27673" refreshError="1"/>
      <sheetData sheetId="27674" refreshError="1"/>
      <sheetData sheetId="27675" refreshError="1"/>
      <sheetData sheetId="27676" refreshError="1"/>
      <sheetData sheetId="27677" refreshError="1"/>
      <sheetData sheetId="27678" refreshError="1"/>
      <sheetData sheetId="27679" refreshError="1"/>
      <sheetData sheetId="27680" refreshError="1"/>
      <sheetData sheetId="27681" refreshError="1"/>
      <sheetData sheetId="27682" refreshError="1"/>
      <sheetData sheetId="27683" refreshError="1"/>
      <sheetData sheetId="27684" refreshError="1"/>
      <sheetData sheetId="27685" refreshError="1"/>
      <sheetData sheetId="27686" refreshError="1"/>
      <sheetData sheetId="27687" refreshError="1"/>
      <sheetData sheetId="27688" refreshError="1"/>
      <sheetData sheetId="27689" refreshError="1"/>
      <sheetData sheetId="27690" refreshError="1"/>
      <sheetData sheetId="27691" refreshError="1"/>
      <sheetData sheetId="27692" refreshError="1"/>
      <sheetData sheetId="27693" refreshError="1"/>
      <sheetData sheetId="27694" refreshError="1"/>
      <sheetData sheetId="27695" refreshError="1"/>
      <sheetData sheetId="27696" refreshError="1"/>
      <sheetData sheetId="27697" refreshError="1"/>
      <sheetData sheetId="27698" refreshError="1"/>
      <sheetData sheetId="27699" refreshError="1"/>
      <sheetData sheetId="27700" refreshError="1"/>
      <sheetData sheetId="27701" refreshError="1"/>
      <sheetData sheetId="27702" refreshError="1"/>
      <sheetData sheetId="27703" refreshError="1"/>
      <sheetData sheetId="27704" refreshError="1"/>
      <sheetData sheetId="27705" refreshError="1"/>
      <sheetData sheetId="27706" refreshError="1"/>
      <sheetData sheetId="27707" refreshError="1"/>
      <sheetData sheetId="27708" refreshError="1"/>
      <sheetData sheetId="27709" refreshError="1"/>
      <sheetData sheetId="27710" refreshError="1"/>
      <sheetData sheetId="27711" refreshError="1"/>
      <sheetData sheetId="27712" refreshError="1"/>
      <sheetData sheetId="27713" refreshError="1"/>
      <sheetData sheetId="27714" refreshError="1"/>
      <sheetData sheetId="27715" refreshError="1"/>
      <sheetData sheetId="27716" refreshError="1"/>
      <sheetData sheetId="27717" refreshError="1"/>
      <sheetData sheetId="27718" refreshError="1"/>
      <sheetData sheetId="27719" refreshError="1"/>
      <sheetData sheetId="27720" refreshError="1"/>
      <sheetData sheetId="27721" refreshError="1"/>
      <sheetData sheetId="27722" refreshError="1"/>
      <sheetData sheetId="27723" refreshError="1"/>
      <sheetData sheetId="27724" refreshError="1"/>
      <sheetData sheetId="27725" refreshError="1"/>
      <sheetData sheetId="27726" refreshError="1"/>
      <sheetData sheetId="27727" refreshError="1"/>
      <sheetData sheetId="27728" refreshError="1"/>
      <sheetData sheetId="27729" refreshError="1"/>
      <sheetData sheetId="27730" refreshError="1"/>
      <sheetData sheetId="27731" refreshError="1"/>
      <sheetData sheetId="27732" refreshError="1"/>
      <sheetData sheetId="27733" refreshError="1"/>
      <sheetData sheetId="27734" refreshError="1"/>
      <sheetData sheetId="27735" refreshError="1"/>
      <sheetData sheetId="27736" refreshError="1"/>
      <sheetData sheetId="27737" refreshError="1"/>
      <sheetData sheetId="27738" refreshError="1"/>
      <sheetData sheetId="27739" refreshError="1"/>
      <sheetData sheetId="27740" refreshError="1"/>
      <sheetData sheetId="27741" refreshError="1"/>
      <sheetData sheetId="27742" refreshError="1"/>
      <sheetData sheetId="27743" refreshError="1"/>
      <sheetData sheetId="27744" refreshError="1"/>
      <sheetData sheetId="27745" refreshError="1"/>
      <sheetData sheetId="27746" refreshError="1"/>
      <sheetData sheetId="27747" refreshError="1"/>
      <sheetData sheetId="27748" refreshError="1"/>
      <sheetData sheetId="27749" refreshError="1"/>
      <sheetData sheetId="27750" refreshError="1"/>
      <sheetData sheetId="27751" refreshError="1"/>
      <sheetData sheetId="27752" refreshError="1"/>
      <sheetData sheetId="27753" refreshError="1"/>
      <sheetData sheetId="27754" refreshError="1"/>
      <sheetData sheetId="27755" refreshError="1"/>
      <sheetData sheetId="27756" refreshError="1"/>
      <sheetData sheetId="27757" refreshError="1"/>
      <sheetData sheetId="27758" refreshError="1"/>
      <sheetData sheetId="27759" refreshError="1"/>
      <sheetData sheetId="27760" refreshError="1"/>
      <sheetData sheetId="27761" refreshError="1"/>
      <sheetData sheetId="27762" refreshError="1"/>
      <sheetData sheetId="27763" refreshError="1"/>
      <sheetData sheetId="27764" refreshError="1"/>
      <sheetData sheetId="27765" refreshError="1"/>
      <sheetData sheetId="27766" refreshError="1"/>
      <sheetData sheetId="27767" refreshError="1"/>
      <sheetData sheetId="27768" refreshError="1"/>
      <sheetData sheetId="27769" refreshError="1"/>
      <sheetData sheetId="27770" refreshError="1"/>
      <sheetData sheetId="27771" refreshError="1"/>
      <sheetData sheetId="27772" refreshError="1"/>
      <sheetData sheetId="27773" refreshError="1"/>
      <sheetData sheetId="27774" refreshError="1"/>
      <sheetData sheetId="27775" refreshError="1"/>
      <sheetData sheetId="27776" refreshError="1"/>
      <sheetData sheetId="27777" refreshError="1"/>
      <sheetData sheetId="27778" refreshError="1"/>
      <sheetData sheetId="27779" refreshError="1"/>
      <sheetData sheetId="27780" refreshError="1"/>
      <sheetData sheetId="27781" refreshError="1"/>
      <sheetData sheetId="27782" refreshError="1"/>
      <sheetData sheetId="27783" refreshError="1"/>
      <sheetData sheetId="27784" refreshError="1"/>
      <sheetData sheetId="27785" refreshError="1"/>
      <sheetData sheetId="27786" refreshError="1"/>
      <sheetData sheetId="27787" refreshError="1"/>
      <sheetData sheetId="27788" refreshError="1"/>
      <sheetData sheetId="27789" refreshError="1"/>
      <sheetData sheetId="27790" refreshError="1"/>
      <sheetData sheetId="27791" refreshError="1"/>
      <sheetData sheetId="27792" refreshError="1"/>
      <sheetData sheetId="27793" refreshError="1"/>
      <sheetData sheetId="27794" refreshError="1"/>
      <sheetData sheetId="27795" refreshError="1"/>
      <sheetData sheetId="27796" refreshError="1"/>
      <sheetData sheetId="27797" refreshError="1"/>
      <sheetData sheetId="27798" refreshError="1"/>
      <sheetData sheetId="27799" refreshError="1"/>
      <sheetData sheetId="27800" refreshError="1"/>
      <sheetData sheetId="27801" refreshError="1"/>
      <sheetData sheetId="27802" refreshError="1"/>
      <sheetData sheetId="27803" refreshError="1"/>
      <sheetData sheetId="27804" refreshError="1"/>
      <sheetData sheetId="27805" refreshError="1"/>
      <sheetData sheetId="27806" refreshError="1"/>
      <sheetData sheetId="27807" refreshError="1"/>
      <sheetData sheetId="27808" refreshError="1"/>
      <sheetData sheetId="27809" refreshError="1"/>
      <sheetData sheetId="27810" refreshError="1"/>
      <sheetData sheetId="27811" refreshError="1"/>
      <sheetData sheetId="27812" refreshError="1"/>
      <sheetData sheetId="27813" refreshError="1"/>
      <sheetData sheetId="27814" refreshError="1"/>
      <sheetData sheetId="27815" refreshError="1"/>
      <sheetData sheetId="27816" refreshError="1"/>
      <sheetData sheetId="27817" refreshError="1"/>
      <sheetData sheetId="27818" refreshError="1"/>
      <sheetData sheetId="27819" refreshError="1"/>
      <sheetData sheetId="27820" refreshError="1"/>
      <sheetData sheetId="27821" refreshError="1"/>
      <sheetData sheetId="27822" refreshError="1"/>
      <sheetData sheetId="27823" refreshError="1"/>
      <sheetData sheetId="27824" refreshError="1"/>
      <sheetData sheetId="27825" refreshError="1"/>
      <sheetData sheetId="27826" refreshError="1"/>
      <sheetData sheetId="27827" refreshError="1"/>
      <sheetData sheetId="27828" refreshError="1"/>
      <sheetData sheetId="27829" refreshError="1"/>
      <sheetData sheetId="27830" refreshError="1"/>
      <sheetData sheetId="27831" refreshError="1"/>
      <sheetData sheetId="27832" refreshError="1"/>
      <sheetData sheetId="27833" refreshError="1"/>
      <sheetData sheetId="27834" refreshError="1"/>
      <sheetData sheetId="27835" refreshError="1"/>
      <sheetData sheetId="27836" refreshError="1"/>
      <sheetData sheetId="27837" refreshError="1"/>
      <sheetData sheetId="27838" refreshError="1"/>
      <sheetData sheetId="27839" refreshError="1"/>
      <sheetData sheetId="27840" refreshError="1"/>
      <sheetData sheetId="27841" refreshError="1"/>
      <sheetData sheetId="27842" refreshError="1"/>
      <sheetData sheetId="27843" refreshError="1"/>
      <sheetData sheetId="27844" refreshError="1"/>
      <sheetData sheetId="27845" refreshError="1"/>
      <sheetData sheetId="27846" refreshError="1"/>
      <sheetData sheetId="27847" refreshError="1"/>
      <sheetData sheetId="27848" refreshError="1"/>
      <sheetData sheetId="27849" refreshError="1"/>
      <sheetData sheetId="27850" refreshError="1"/>
      <sheetData sheetId="27851" refreshError="1"/>
      <sheetData sheetId="27852" refreshError="1"/>
      <sheetData sheetId="27853" refreshError="1"/>
      <sheetData sheetId="27854" refreshError="1"/>
      <sheetData sheetId="27855" refreshError="1"/>
      <sheetData sheetId="27856" refreshError="1"/>
      <sheetData sheetId="27857" refreshError="1"/>
      <sheetData sheetId="27858" refreshError="1"/>
      <sheetData sheetId="27859" refreshError="1"/>
      <sheetData sheetId="27860" refreshError="1"/>
      <sheetData sheetId="27861" refreshError="1"/>
      <sheetData sheetId="27862" refreshError="1"/>
      <sheetData sheetId="27863" refreshError="1"/>
      <sheetData sheetId="27864" refreshError="1"/>
      <sheetData sheetId="27865" refreshError="1"/>
      <sheetData sheetId="27866" refreshError="1"/>
      <sheetData sheetId="27867" refreshError="1"/>
      <sheetData sheetId="27868" refreshError="1"/>
      <sheetData sheetId="27869" refreshError="1"/>
      <sheetData sheetId="27870" refreshError="1"/>
      <sheetData sheetId="27871" refreshError="1"/>
      <sheetData sheetId="27872" refreshError="1"/>
      <sheetData sheetId="27873" refreshError="1"/>
      <sheetData sheetId="27874" refreshError="1"/>
      <sheetData sheetId="27875" refreshError="1"/>
      <sheetData sheetId="27876" refreshError="1"/>
      <sheetData sheetId="27877" refreshError="1"/>
      <sheetData sheetId="27878" refreshError="1"/>
      <sheetData sheetId="27879" refreshError="1"/>
      <sheetData sheetId="27880" refreshError="1"/>
      <sheetData sheetId="27881" refreshError="1"/>
      <sheetData sheetId="27882" refreshError="1"/>
      <sheetData sheetId="27883" refreshError="1"/>
      <sheetData sheetId="27884" refreshError="1"/>
      <sheetData sheetId="27885" refreshError="1"/>
      <sheetData sheetId="27886" refreshError="1"/>
      <sheetData sheetId="27887" refreshError="1"/>
      <sheetData sheetId="27888" refreshError="1"/>
      <sheetData sheetId="27889" refreshError="1"/>
      <sheetData sheetId="27890" refreshError="1"/>
      <sheetData sheetId="27891" refreshError="1"/>
      <sheetData sheetId="27892" refreshError="1"/>
      <sheetData sheetId="27893" refreshError="1"/>
      <sheetData sheetId="27894" refreshError="1"/>
      <sheetData sheetId="27895" refreshError="1"/>
      <sheetData sheetId="27896" refreshError="1"/>
      <sheetData sheetId="27897" refreshError="1"/>
      <sheetData sheetId="27898" refreshError="1"/>
      <sheetData sheetId="27899" refreshError="1"/>
      <sheetData sheetId="27900" refreshError="1"/>
      <sheetData sheetId="27901" refreshError="1"/>
      <sheetData sheetId="27902" refreshError="1"/>
      <sheetData sheetId="27903" refreshError="1"/>
      <sheetData sheetId="27904" refreshError="1"/>
      <sheetData sheetId="27905" refreshError="1"/>
      <sheetData sheetId="27906" refreshError="1"/>
      <sheetData sheetId="27907" refreshError="1"/>
      <sheetData sheetId="27908" refreshError="1"/>
      <sheetData sheetId="27909" refreshError="1"/>
      <sheetData sheetId="27910" refreshError="1"/>
      <sheetData sheetId="27911" refreshError="1"/>
      <sheetData sheetId="27912" refreshError="1"/>
      <sheetData sheetId="27913" refreshError="1"/>
      <sheetData sheetId="27914" refreshError="1"/>
      <sheetData sheetId="27915" refreshError="1"/>
      <sheetData sheetId="27916" refreshError="1"/>
      <sheetData sheetId="27917" refreshError="1"/>
      <sheetData sheetId="27918" refreshError="1"/>
      <sheetData sheetId="27919" refreshError="1"/>
      <sheetData sheetId="27920" refreshError="1"/>
      <sheetData sheetId="27921" refreshError="1"/>
      <sheetData sheetId="27922" refreshError="1"/>
      <sheetData sheetId="27923" refreshError="1"/>
      <sheetData sheetId="27924" refreshError="1"/>
      <sheetData sheetId="27925" refreshError="1"/>
      <sheetData sheetId="27926" refreshError="1"/>
      <sheetData sheetId="27927" refreshError="1"/>
      <sheetData sheetId="27928" refreshError="1"/>
      <sheetData sheetId="27929" refreshError="1"/>
      <sheetData sheetId="27930" refreshError="1"/>
      <sheetData sheetId="27931" refreshError="1"/>
      <sheetData sheetId="27932" refreshError="1"/>
      <sheetData sheetId="27933" refreshError="1"/>
      <sheetData sheetId="27934" refreshError="1"/>
      <sheetData sheetId="27935" refreshError="1"/>
      <sheetData sheetId="27936" refreshError="1"/>
      <sheetData sheetId="27937" refreshError="1"/>
      <sheetData sheetId="27938" refreshError="1"/>
      <sheetData sheetId="27939" refreshError="1"/>
      <sheetData sheetId="27940" refreshError="1"/>
      <sheetData sheetId="27941" refreshError="1"/>
      <sheetData sheetId="27942" refreshError="1"/>
      <sheetData sheetId="27943" refreshError="1"/>
      <sheetData sheetId="27944" refreshError="1"/>
      <sheetData sheetId="27945" refreshError="1"/>
      <sheetData sheetId="27946" refreshError="1"/>
      <sheetData sheetId="27947" refreshError="1"/>
      <sheetData sheetId="27948" refreshError="1"/>
      <sheetData sheetId="27949" refreshError="1"/>
      <sheetData sheetId="27950" refreshError="1"/>
      <sheetData sheetId="27951" refreshError="1"/>
      <sheetData sheetId="27952" refreshError="1"/>
      <sheetData sheetId="27953" refreshError="1"/>
      <sheetData sheetId="27954" refreshError="1"/>
      <sheetData sheetId="27955" refreshError="1"/>
      <sheetData sheetId="27956" refreshError="1"/>
      <sheetData sheetId="27957" refreshError="1"/>
      <sheetData sheetId="27958" refreshError="1"/>
      <sheetData sheetId="27959" refreshError="1"/>
      <sheetData sheetId="27960" refreshError="1"/>
      <sheetData sheetId="27961" refreshError="1"/>
      <sheetData sheetId="27962" refreshError="1"/>
      <sheetData sheetId="27963" refreshError="1"/>
      <sheetData sheetId="27964" refreshError="1"/>
      <sheetData sheetId="27965" refreshError="1"/>
      <sheetData sheetId="27966" refreshError="1"/>
      <sheetData sheetId="27967" refreshError="1"/>
      <sheetData sheetId="27968" refreshError="1"/>
      <sheetData sheetId="27969" refreshError="1"/>
      <sheetData sheetId="27970" refreshError="1"/>
      <sheetData sheetId="27971" refreshError="1"/>
      <sheetData sheetId="27972" refreshError="1"/>
      <sheetData sheetId="27973" refreshError="1"/>
      <sheetData sheetId="27974" refreshError="1"/>
      <sheetData sheetId="27975" refreshError="1"/>
      <sheetData sheetId="27976" refreshError="1"/>
      <sheetData sheetId="27977" refreshError="1"/>
      <sheetData sheetId="27978" refreshError="1"/>
      <sheetData sheetId="27979" refreshError="1"/>
      <sheetData sheetId="27980" refreshError="1"/>
      <sheetData sheetId="27981" refreshError="1"/>
      <sheetData sheetId="27982" refreshError="1"/>
      <sheetData sheetId="27983" refreshError="1"/>
      <sheetData sheetId="27984" refreshError="1"/>
      <sheetData sheetId="27985" refreshError="1"/>
      <sheetData sheetId="27986" refreshError="1"/>
      <sheetData sheetId="27987" refreshError="1"/>
      <sheetData sheetId="27988" refreshError="1"/>
      <sheetData sheetId="27989" refreshError="1"/>
      <sheetData sheetId="27990" refreshError="1"/>
      <sheetData sheetId="27991" refreshError="1"/>
      <sheetData sheetId="27992" refreshError="1"/>
      <sheetData sheetId="27993" refreshError="1"/>
      <sheetData sheetId="27994" refreshError="1"/>
      <sheetData sheetId="27995" refreshError="1"/>
      <sheetData sheetId="27996" refreshError="1"/>
      <sheetData sheetId="27997" refreshError="1"/>
      <sheetData sheetId="27998" refreshError="1"/>
      <sheetData sheetId="27999" refreshError="1"/>
      <sheetData sheetId="28000" refreshError="1"/>
      <sheetData sheetId="28001" refreshError="1"/>
      <sheetData sheetId="28002" refreshError="1"/>
      <sheetData sheetId="28003" refreshError="1"/>
      <sheetData sheetId="28004" refreshError="1"/>
      <sheetData sheetId="28005" refreshError="1"/>
      <sheetData sheetId="28006" refreshError="1"/>
      <sheetData sheetId="28007" refreshError="1"/>
      <sheetData sheetId="28008" refreshError="1"/>
      <sheetData sheetId="28009" refreshError="1"/>
      <sheetData sheetId="28010" refreshError="1"/>
      <sheetData sheetId="28011" refreshError="1"/>
      <sheetData sheetId="28012" refreshError="1"/>
      <sheetData sheetId="28013" refreshError="1"/>
      <sheetData sheetId="28014" refreshError="1"/>
      <sheetData sheetId="28015" refreshError="1"/>
      <sheetData sheetId="28016" refreshError="1"/>
      <sheetData sheetId="28017" refreshError="1"/>
      <sheetData sheetId="28018" refreshError="1"/>
      <sheetData sheetId="28019" refreshError="1"/>
      <sheetData sheetId="28020" refreshError="1"/>
      <sheetData sheetId="28021" refreshError="1"/>
      <sheetData sheetId="28022" refreshError="1"/>
      <sheetData sheetId="28023" refreshError="1"/>
      <sheetData sheetId="28024" refreshError="1"/>
      <sheetData sheetId="28025" refreshError="1"/>
      <sheetData sheetId="28026" refreshError="1"/>
      <sheetData sheetId="28027" refreshError="1"/>
      <sheetData sheetId="28028" refreshError="1"/>
      <sheetData sheetId="28029" refreshError="1"/>
      <sheetData sheetId="28030" refreshError="1"/>
      <sheetData sheetId="28031" refreshError="1"/>
      <sheetData sheetId="28032" refreshError="1"/>
      <sheetData sheetId="28033" refreshError="1"/>
      <sheetData sheetId="28034" refreshError="1"/>
      <sheetData sheetId="28035" refreshError="1"/>
      <sheetData sheetId="28036" refreshError="1"/>
      <sheetData sheetId="28037" refreshError="1"/>
      <sheetData sheetId="28038" refreshError="1"/>
      <sheetData sheetId="28039" refreshError="1"/>
      <sheetData sheetId="28040" refreshError="1"/>
      <sheetData sheetId="28041" refreshError="1"/>
      <sheetData sheetId="28042" refreshError="1"/>
      <sheetData sheetId="28043" refreshError="1"/>
      <sheetData sheetId="28044" refreshError="1"/>
      <sheetData sheetId="28045" refreshError="1"/>
      <sheetData sheetId="28046" refreshError="1"/>
      <sheetData sheetId="28047" refreshError="1"/>
      <sheetData sheetId="28048" refreshError="1"/>
      <sheetData sheetId="28049" refreshError="1"/>
      <sheetData sheetId="28050" refreshError="1"/>
      <sheetData sheetId="28051" refreshError="1"/>
      <sheetData sheetId="28052" refreshError="1"/>
      <sheetData sheetId="28053" refreshError="1"/>
      <sheetData sheetId="28054" refreshError="1"/>
      <sheetData sheetId="28055" refreshError="1"/>
      <sheetData sheetId="28056" refreshError="1"/>
      <sheetData sheetId="28057" refreshError="1"/>
      <sheetData sheetId="28058" refreshError="1"/>
      <sheetData sheetId="28059" refreshError="1"/>
      <sheetData sheetId="28060" refreshError="1"/>
      <sheetData sheetId="28061" refreshError="1"/>
      <sheetData sheetId="28062" refreshError="1"/>
      <sheetData sheetId="28063" refreshError="1"/>
      <sheetData sheetId="28064" refreshError="1"/>
      <sheetData sheetId="28065" refreshError="1"/>
      <sheetData sheetId="28066" refreshError="1"/>
      <sheetData sheetId="28067" refreshError="1"/>
      <sheetData sheetId="28068" refreshError="1"/>
      <sheetData sheetId="28069" refreshError="1"/>
      <sheetData sheetId="28070" refreshError="1"/>
      <sheetData sheetId="28071" refreshError="1"/>
      <sheetData sheetId="28072" refreshError="1"/>
      <sheetData sheetId="28073" refreshError="1"/>
      <sheetData sheetId="28074" refreshError="1"/>
      <sheetData sheetId="28075" refreshError="1"/>
      <sheetData sheetId="28076" refreshError="1"/>
      <sheetData sheetId="28077" refreshError="1"/>
      <sheetData sheetId="28078" refreshError="1"/>
      <sheetData sheetId="28079" refreshError="1"/>
      <sheetData sheetId="28080" refreshError="1"/>
      <sheetData sheetId="28081" refreshError="1"/>
      <sheetData sheetId="28082" refreshError="1"/>
      <sheetData sheetId="28083" refreshError="1"/>
      <sheetData sheetId="28084" refreshError="1"/>
      <sheetData sheetId="28085" refreshError="1"/>
      <sheetData sheetId="28086" refreshError="1"/>
      <sheetData sheetId="28087" refreshError="1"/>
      <sheetData sheetId="28088" refreshError="1"/>
      <sheetData sheetId="28089" refreshError="1"/>
      <sheetData sheetId="28090" refreshError="1"/>
      <sheetData sheetId="28091" refreshError="1"/>
      <sheetData sheetId="28092" refreshError="1"/>
      <sheetData sheetId="28093" refreshError="1"/>
      <sheetData sheetId="28094" refreshError="1"/>
      <sheetData sheetId="28095" refreshError="1"/>
      <sheetData sheetId="28096" refreshError="1"/>
      <sheetData sheetId="28097" refreshError="1"/>
      <sheetData sheetId="28098" refreshError="1"/>
      <sheetData sheetId="28099" refreshError="1"/>
      <sheetData sheetId="28100" refreshError="1"/>
      <sheetData sheetId="28101" refreshError="1"/>
      <sheetData sheetId="28102" refreshError="1"/>
      <sheetData sheetId="28103" refreshError="1"/>
      <sheetData sheetId="28104" refreshError="1"/>
      <sheetData sheetId="28105" refreshError="1"/>
      <sheetData sheetId="28106" refreshError="1"/>
      <sheetData sheetId="28107" refreshError="1"/>
      <sheetData sheetId="28108" refreshError="1"/>
      <sheetData sheetId="28109" refreshError="1"/>
      <sheetData sheetId="28110" refreshError="1"/>
      <sheetData sheetId="28111" refreshError="1"/>
      <sheetData sheetId="28112" refreshError="1"/>
      <sheetData sheetId="28113" refreshError="1"/>
      <sheetData sheetId="28114" refreshError="1"/>
      <sheetData sheetId="28115" refreshError="1"/>
      <sheetData sheetId="28116" refreshError="1"/>
      <sheetData sheetId="28117" refreshError="1"/>
      <sheetData sheetId="28118" refreshError="1"/>
      <sheetData sheetId="28119" refreshError="1"/>
      <sheetData sheetId="28120" refreshError="1"/>
      <sheetData sheetId="28121" refreshError="1"/>
      <sheetData sheetId="28122" refreshError="1"/>
      <sheetData sheetId="28123" refreshError="1"/>
      <sheetData sheetId="28124" refreshError="1"/>
      <sheetData sheetId="28125" refreshError="1"/>
      <sheetData sheetId="28126" refreshError="1"/>
      <sheetData sheetId="28127" refreshError="1"/>
      <sheetData sheetId="28128" refreshError="1"/>
      <sheetData sheetId="28129" refreshError="1"/>
      <sheetData sheetId="28130" refreshError="1"/>
      <sheetData sheetId="28131" refreshError="1"/>
      <sheetData sheetId="28132" refreshError="1"/>
      <sheetData sheetId="28133" refreshError="1"/>
      <sheetData sheetId="28134" refreshError="1"/>
      <sheetData sheetId="28135" refreshError="1"/>
      <sheetData sheetId="28136" refreshError="1"/>
      <sheetData sheetId="28137" refreshError="1"/>
      <sheetData sheetId="28138" refreshError="1"/>
      <sheetData sheetId="28139" refreshError="1"/>
      <sheetData sheetId="28140" refreshError="1"/>
      <sheetData sheetId="28141" refreshError="1"/>
      <sheetData sheetId="28142" refreshError="1"/>
      <sheetData sheetId="28143" refreshError="1"/>
      <sheetData sheetId="28144" refreshError="1"/>
      <sheetData sheetId="28145" refreshError="1"/>
      <sheetData sheetId="28146" refreshError="1"/>
      <sheetData sheetId="28147" refreshError="1"/>
      <sheetData sheetId="28148" refreshError="1"/>
      <sheetData sheetId="28149" refreshError="1"/>
      <sheetData sheetId="28150" refreshError="1"/>
      <sheetData sheetId="28151" refreshError="1"/>
      <sheetData sheetId="28152" refreshError="1"/>
      <sheetData sheetId="28153" refreshError="1"/>
      <sheetData sheetId="28154" refreshError="1"/>
      <sheetData sheetId="28155" refreshError="1"/>
      <sheetData sheetId="28156" refreshError="1"/>
      <sheetData sheetId="28157" refreshError="1"/>
      <sheetData sheetId="28158" refreshError="1"/>
      <sheetData sheetId="28159" refreshError="1"/>
      <sheetData sheetId="28160" refreshError="1"/>
      <sheetData sheetId="28161" refreshError="1"/>
      <sheetData sheetId="28162" refreshError="1"/>
      <sheetData sheetId="28163" refreshError="1"/>
      <sheetData sheetId="28164" refreshError="1"/>
      <sheetData sheetId="28165" refreshError="1"/>
      <sheetData sheetId="28166" refreshError="1"/>
      <sheetData sheetId="28167" refreshError="1"/>
      <sheetData sheetId="28168" refreshError="1"/>
      <sheetData sheetId="28169" refreshError="1"/>
      <sheetData sheetId="28170" refreshError="1"/>
      <sheetData sheetId="28171" refreshError="1"/>
      <sheetData sheetId="28172" refreshError="1"/>
      <sheetData sheetId="28173" refreshError="1"/>
      <sheetData sheetId="28174" refreshError="1"/>
      <sheetData sheetId="28175" refreshError="1"/>
      <sheetData sheetId="28176" refreshError="1"/>
      <sheetData sheetId="28177" refreshError="1"/>
      <sheetData sheetId="28178" refreshError="1"/>
      <sheetData sheetId="28179" refreshError="1"/>
      <sheetData sheetId="28180" refreshError="1"/>
      <sheetData sheetId="28181" refreshError="1"/>
      <sheetData sheetId="28182" refreshError="1"/>
      <sheetData sheetId="28183" refreshError="1"/>
      <sheetData sheetId="28184" refreshError="1"/>
      <sheetData sheetId="28185" refreshError="1"/>
      <sheetData sheetId="28186" refreshError="1"/>
      <sheetData sheetId="28187" refreshError="1"/>
      <sheetData sheetId="28188" refreshError="1"/>
      <sheetData sheetId="28189" refreshError="1"/>
      <sheetData sheetId="28190" refreshError="1"/>
      <sheetData sheetId="28191" refreshError="1"/>
      <sheetData sheetId="28192" refreshError="1"/>
      <sheetData sheetId="28193" refreshError="1"/>
      <sheetData sheetId="28194" refreshError="1"/>
      <sheetData sheetId="28195" refreshError="1"/>
      <sheetData sheetId="28196" refreshError="1"/>
      <sheetData sheetId="28197" refreshError="1"/>
      <sheetData sheetId="28198" refreshError="1"/>
      <sheetData sheetId="28199" refreshError="1"/>
      <sheetData sheetId="28200" refreshError="1"/>
      <sheetData sheetId="28201" refreshError="1"/>
      <sheetData sheetId="28202" refreshError="1"/>
      <sheetData sheetId="28203" refreshError="1"/>
      <sheetData sheetId="28204" refreshError="1"/>
      <sheetData sheetId="28205" refreshError="1"/>
      <sheetData sheetId="28206" refreshError="1"/>
      <sheetData sheetId="28207" refreshError="1"/>
      <sheetData sheetId="28208" refreshError="1"/>
      <sheetData sheetId="28209" refreshError="1"/>
      <sheetData sheetId="28210" refreshError="1"/>
      <sheetData sheetId="28211" refreshError="1"/>
      <sheetData sheetId="28212" refreshError="1"/>
      <sheetData sheetId="28213" refreshError="1"/>
      <sheetData sheetId="28214" refreshError="1"/>
      <sheetData sheetId="28215" refreshError="1"/>
      <sheetData sheetId="28216" refreshError="1"/>
      <sheetData sheetId="28217" refreshError="1"/>
      <sheetData sheetId="28218" refreshError="1"/>
      <sheetData sheetId="28219" refreshError="1"/>
      <sheetData sheetId="28220" refreshError="1"/>
      <sheetData sheetId="28221" refreshError="1"/>
      <sheetData sheetId="28222" refreshError="1"/>
      <sheetData sheetId="28223" refreshError="1"/>
      <sheetData sheetId="28224" refreshError="1"/>
      <sheetData sheetId="28225" refreshError="1"/>
      <sheetData sheetId="28226" refreshError="1"/>
      <sheetData sheetId="28227" refreshError="1"/>
      <sheetData sheetId="28228" refreshError="1"/>
      <sheetData sheetId="28229" refreshError="1"/>
      <sheetData sheetId="28230" refreshError="1"/>
      <sheetData sheetId="28231" refreshError="1"/>
      <sheetData sheetId="28232" refreshError="1"/>
      <sheetData sheetId="28233" refreshError="1"/>
      <sheetData sheetId="28234" refreshError="1"/>
      <sheetData sheetId="28235" refreshError="1"/>
      <sheetData sheetId="28236" refreshError="1"/>
      <sheetData sheetId="28237" refreshError="1"/>
      <sheetData sheetId="28238" refreshError="1"/>
      <sheetData sheetId="28239" refreshError="1"/>
      <sheetData sheetId="28240" refreshError="1"/>
      <sheetData sheetId="28241" refreshError="1"/>
      <sheetData sheetId="28242" refreshError="1"/>
      <sheetData sheetId="28243" refreshError="1"/>
      <sheetData sheetId="28244" refreshError="1"/>
      <sheetData sheetId="28245" refreshError="1"/>
      <sheetData sheetId="28246" refreshError="1"/>
      <sheetData sheetId="28247" refreshError="1"/>
      <sheetData sheetId="28248" refreshError="1"/>
      <sheetData sheetId="28249" refreshError="1"/>
      <sheetData sheetId="28250" refreshError="1"/>
      <sheetData sheetId="28251" refreshError="1"/>
      <sheetData sheetId="28252" refreshError="1"/>
      <sheetData sheetId="28253" refreshError="1"/>
      <sheetData sheetId="28254" refreshError="1"/>
      <sheetData sheetId="28255" refreshError="1"/>
      <sheetData sheetId="28256" refreshError="1"/>
      <sheetData sheetId="28257" refreshError="1"/>
      <sheetData sheetId="28258" refreshError="1"/>
      <sheetData sheetId="28259" refreshError="1"/>
      <sheetData sheetId="28260" refreshError="1"/>
      <sheetData sheetId="28261" refreshError="1"/>
      <sheetData sheetId="28262" refreshError="1"/>
      <sheetData sheetId="28263" refreshError="1"/>
      <sheetData sheetId="28264" refreshError="1"/>
      <sheetData sheetId="28265" refreshError="1"/>
      <sheetData sheetId="28266" refreshError="1"/>
      <sheetData sheetId="28267" refreshError="1"/>
      <sheetData sheetId="28268" refreshError="1"/>
      <sheetData sheetId="28269" refreshError="1"/>
      <sheetData sheetId="28270" refreshError="1"/>
      <sheetData sheetId="28271" refreshError="1"/>
      <sheetData sheetId="28272" refreshError="1"/>
      <sheetData sheetId="28273" refreshError="1"/>
      <sheetData sheetId="28274" refreshError="1"/>
      <sheetData sheetId="28275" refreshError="1"/>
      <sheetData sheetId="28276" refreshError="1"/>
      <sheetData sheetId="28277" refreshError="1"/>
      <sheetData sheetId="28278" refreshError="1"/>
      <sheetData sheetId="28279" refreshError="1"/>
      <sheetData sheetId="28280" refreshError="1"/>
      <sheetData sheetId="28281" refreshError="1"/>
      <sheetData sheetId="28282" refreshError="1"/>
      <sheetData sheetId="28283" refreshError="1"/>
      <sheetData sheetId="28284" refreshError="1"/>
      <sheetData sheetId="28285" refreshError="1"/>
      <sheetData sheetId="28286" refreshError="1"/>
      <sheetData sheetId="28287" refreshError="1"/>
      <sheetData sheetId="28288" refreshError="1"/>
      <sheetData sheetId="28289" refreshError="1"/>
      <sheetData sheetId="28290" refreshError="1"/>
      <sheetData sheetId="28291" refreshError="1"/>
      <sheetData sheetId="28292" refreshError="1"/>
      <sheetData sheetId="28293" refreshError="1"/>
      <sheetData sheetId="28294" refreshError="1"/>
      <sheetData sheetId="28295" refreshError="1"/>
      <sheetData sheetId="28296" refreshError="1"/>
      <sheetData sheetId="28297" refreshError="1"/>
      <sheetData sheetId="28298" refreshError="1"/>
      <sheetData sheetId="28299" refreshError="1"/>
      <sheetData sheetId="28300" refreshError="1"/>
      <sheetData sheetId="28301" refreshError="1"/>
      <sheetData sheetId="28302" refreshError="1"/>
      <sheetData sheetId="28303" refreshError="1"/>
      <sheetData sheetId="28304" refreshError="1"/>
      <sheetData sheetId="28305" refreshError="1"/>
      <sheetData sheetId="28306" refreshError="1"/>
      <sheetData sheetId="28307" refreshError="1"/>
      <sheetData sheetId="28308" refreshError="1"/>
      <sheetData sheetId="28309" refreshError="1"/>
      <sheetData sheetId="28310" refreshError="1"/>
      <sheetData sheetId="28311" refreshError="1"/>
      <sheetData sheetId="28312" refreshError="1"/>
      <sheetData sheetId="28313" refreshError="1"/>
      <sheetData sheetId="28314" refreshError="1"/>
      <sheetData sheetId="28315" refreshError="1"/>
      <sheetData sheetId="28316" refreshError="1"/>
      <sheetData sheetId="28317" refreshError="1"/>
      <sheetData sheetId="28318" refreshError="1"/>
      <sheetData sheetId="28319" refreshError="1"/>
      <sheetData sheetId="28320" refreshError="1"/>
      <sheetData sheetId="28321" refreshError="1"/>
      <sheetData sheetId="28322" refreshError="1"/>
      <sheetData sheetId="28323" refreshError="1"/>
      <sheetData sheetId="28324" refreshError="1"/>
      <sheetData sheetId="28325" refreshError="1"/>
      <sheetData sheetId="28326" refreshError="1"/>
      <sheetData sheetId="28327" refreshError="1"/>
      <sheetData sheetId="28328" refreshError="1"/>
      <sheetData sheetId="28329" refreshError="1"/>
      <sheetData sheetId="28330" refreshError="1"/>
      <sheetData sheetId="28331" refreshError="1"/>
      <sheetData sheetId="28332" refreshError="1"/>
      <sheetData sheetId="28333" refreshError="1"/>
      <sheetData sheetId="28334" refreshError="1"/>
      <sheetData sheetId="28335" refreshError="1"/>
      <sheetData sheetId="28336" refreshError="1"/>
      <sheetData sheetId="28337" refreshError="1"/>
      <sheetData sheetId="28338" refreshError="1"/>
      <sheetData sheetId="28339" refreshError="1"/>
      <sheetData sheetId="28340" refreshError="1"/>
      <sheetData sheetId="28341" refreshError="1"/>
      <sheetData sheetId="28342" refreshError="1"/>
      <sheetData sheetId="28343" refreshError="1"/>
      <sheetData sheetId="28344" refreshError="1"/>
      <sheetData sheetId="28345" refreshError="1"/>
      <sheetData sheetId="28346" refreshError="1"/>
      <sheetData sheetId="28347" refreshError="1"/>
      <sheetData sheetId="28348" refreshError="1"/>
      <sheetData sheetId="28349" refreshError="1"/>
      <sheetData sheetId="28350" refreshError="1"/>
      <sheetData sheetId="28351" refreshError="1"/>
      <sheetData sheetId="28352" refreshError="1"/>
      <sheetData sheetId="28353" refreshError="1"/>
      <sheetData sheetId="28354" refreshError="1"/>
      <sheetData sheetId="28355" refreshError="1"/>
      <sheetData sheetId="28356" refreshError="1"/>
      <sheetData sheetId="28357" refreshError="1"/>
      <sheetData sheetId="28358" refreshError="1"/>
      <sheetData sheetId="28359" refreshError="1"/>
      <sheetData sheetId="28360" refreshError="1"/>
      <sheetData sheetId="28361" refreshError="1"/>
      <sheetData sheetId="28362" refreshError="1"/>
      <sheetData sheetId="28363" refreshError="1"/>
      <sheetData sheetId="28364" refreshError="1"/>
      <sheetData sheetId="28365" refreshError="1"/>
      <sheetData sheetId="28366" refreshError="1"/>
      <sheetData sheetId="28367" refreshError="1"/>
      <sheetData sheetId="28368" refreshError="1"/>
      <sheetData sheetId="28369" refreshError="1"/>
      <sheetData sheetId="28370" refreshError="1"/>
      <sheetData sheetId="28371" refreshError="1"/>
      <sheetData sheetId="28372" refreshError="1"/>
      <sheetData sheetId="28373" refreshError="1"/>
      <sheetData sheetId="28374" refreshError="1"/>
      <sheetData sheetId="28375" refreshError="1"/>
      <sheetData sheetId="28376" refreshError="1"/>
      <sheetData sheetId="28377" refreshError="1"/>
      <sheetData sheetId="28378" refreshError="1"/>
      <sheetData sheetId="28379" refreshError="1"/>
      <sheetData sheetId="28380" refreshError="1"/>
      <sheetData sheetId="28381" refreshError="1"/>
      <sheetData sheetId="28382" refreshError="1"/>
      <sheetData sheetId="28383" refreshError="1"/>
      <sheetData sheetId="28384" refreshError="1"/>
      <sheetData sheetId="28385" refreshError="1"/>
      <sheetData sheetId="28386" refreshError="1"/>
      <sheetData sheetId="28387" refreshError="1"/>
      <sheetData sheetId="28388" refreshError="1"/>
      <sheetData sheetId="28389" refreshError="1"/>
      <sheetData sheetId="28390" refreshError="1"/>
      <sheetData sheetId="28391" refreshError="1"/>
      <sheetData sheetId="28392" refreshError="1"/>
      <sheetData sheetId="28393" refreshError="1"/>
      <sheetData sheetId="28394" refreshError="1"/>
      <sheetData sheetId="28395" refreshError="1"/>
      <sheetData sheetId="28396" refreshError="1"/>
      <sheetData sheetId="28397" refreshError="1"/>
      <sheetData sheetId="28398" refreshError="1"/>
      <sheetData sheetId="28399" refreshError="1"/>
      <sheetData sheetId="28400" refreshError="1"/>
      <sheetData sheetId="28401" refreshError="1"/>
      <sheetData sheetId="28402" refreshError="1"/>
      <sheetData sheetId="28403" refreshError="1"/>
      <sheetData sheetId="28404" refreshError="1"/>
      <sheetData sheetId="28405" refreshError="1"/>
      <sheetData sheetId="28406" refreshError="1"/>
      <sheetData sheetId="28407" refreshError="1"/>
      <sheetData sheetId="28408" refreshError="1"/>
      <sheetData sheetId="28409" refreshError="1"/>
      <sheetData sheetId="28410" refreshError="1"/>
      <sheetData sheetId="28411" refreshError="1"/>
      <sheetData sheetId="28412" refreshError="1"/>
      <sheetData sheetId="28413" refreshError="1"/>
      <sheetData sheetId="28414" refreshError="1"/>
      <sheetData sheetId="28415" refreshError="1"/>
      <sheetData sheetId="28416" refreshError="1"/>
      <sheetData sheetId="28417" refreshError="1"/>
      <sheetData sheetId="28418" refreshError="1"/>
      <sheetData sheetId="28419" refreshError="1"/>
      <sheetData sheetId="28420" refreshError="1"/>
      <sheetData sheetId="28421" refreshError="1"/>
      <sheetData sheetId="28422" refreshError="1"/>
      <sheetData sheetId="28423" refreshError="1"/>
      <sheetData sheetId="28424" refreshError="1"/>
      <sheetData sheetId="28425" refreshError="1"/>
      <sheetData sheetId="28426" refreshError="1"/>
      <sheetData sheetId="28427" refreshError="1"/>
      <sheetData sheetId="28428" refreshError="1"/>
      <sheetData sheetId="28429" refreshError="1"/>
      <sheetData sheetId="28430" refreshError="1"/>
      <sheetData sheetId="28431" refreshError="1"/>
      <sheetData sheetId="28432" refreshError="1"/>
      <sheetData sheetId="28433" refreshError="1"/>
      <sheetData sheetId="28434" refreshError="1"/>
      <sheetData sheetId="28435" refreshError="1"/>
      <sheetData sheetId="28436" refreshError="1"/>
      <sheetData sheetId="28437" refreshError="1"/>
      <sheetData sheetId="28438" refreshError="1"/>
      <sheetData sheetId="28439" refreshError="1"/>
      <sheetData sheetId="28440" refreshError="1"/>
      <sheetData sheetId="28441" refreshError="1"/>
      <sheetData sheetId="28442" refreshError="1"/>
      <sheetData sheetId="28443" refreshError="1"/>
      <sheetData sheetId="28444" refreshError="1"/>
      <sheetData sheetId="28445" refreshError="1"/>
      <sheetData sheetId="28446" refreshError="1"/>
      <sheetData sheetId="28447" refreshError="1"/>
      <sheetData sheetId="28448" refreshError="1"/>
      <sheetData sheetId="28449" refreshError="1"/>
      <sheetData sheetId="28450" refreshError="1"/>
      <sheetData sheetId="28451" refreshError="1"/>
      <sheetData sheetId="28452" refreshError="1"/>
      <sheetData sheetId="28453" refreshError="1"/>
      <sheetData sheetId="28454" refreshError="1"/>
      <sheetData sheetId="28455" refreshError="1"/>
      <sheetData sheetId="28456" refreshError="1"/>
      <sheetData sheetId="28457" refreshError="1"/>
      <sheetData sheetId="28458" refreshError="1"/>
      <sheetData sheetId="28459" refreshError="1"/>
      <sheetData sheetId="28460" refreshError="1"/>
      <sheetData sheetId="28461" refreshError="1"/>
      <sheetData sheetId="28462" refreshError="1"/>
      <sheetData sheetId="28463" refreshError="1"/>
      <sheetData sheetId="28464" refreshError="1"/>
      <sheetData sheetId="28465" refreshError="1"/>
      <sheetData sheetId="28466" refreshError="1"/>
      <sheetData sheetId="28467" refreshError="1"/>
      <sheetData sheetId="28468" refreshError="1"/>
      <sheetData sheetId="28469" refreshError="1"/>
      <sheetData sheetId="28470" refreshError="1"/>
      <sheetData sheetId="28471" refreshError="1"/>
      <sheetData sheetId="28472" refreshError="1"/>
      <sheetData sheetId="28473" refreshError="1"/>
      <sheetData sheetId="28474" refreshError="1"/>
      <sheetData sheetId="28475" refreshError="1"/>
      <sheetData sheetId="28476" refreshError="1"/>
      <sheetData sheetId="28477" refreshError="1"/>
      <sheetData sheetId="28478" refreshError="1"/>
      <sheetData sheetId="28479" refreshError="1"/>
      <sheetData sheetId="28480" refreshError="1"/>
      <sheetData sheetId="28481" refreshError="1"/>
      <sheetData sheetId="28482" refreshError="1"/>
      <sheetData sheetId="28483" refreshError="1"/>
      <sheetData sheetId="28484" refreshError="1"/>
      <sheetData sheetId="28485" refreshError="1"/>
      <sheetData sheetId="28486" refreshError="1"/>
      <sheetData sheetId="28487" refreshError="1"/>
      <sheetData sheetId="28488" refreshError="1"/>
      <sheetData sheetId="28489" refreshError="1"/>
      <sheetData sheetId="28490" refreshError="1"/>
      <sheetData sheetId="28491" refreshError="1"/>
      <sheetData sheetId="28492" refreshError="1"/>
      <sheetData sheetId="28493" refreshError="1"/>
      <sheetData sheetId="28494" refreshError="1"/>
      <sheetData sheetId="28495" refreshError="1"/>
      <sheetData sheetId="28496" refreshError="1"/>
      <sheetData sheetId="28497" refreshError="1"/>
      <sheetData sheetId="28498" refreshError="1"/>
      <sheetData sheetId="28499" refreshError="1"/>
      <sheetData sheetId="28500" refreshError="1"/>
      <sheetData sheetId="28501" refreshError="1"/>
      <sheetData sheetId="28502" refreshError="1"/>
      <sheetData sheetId="28503" refreshError="1"/>
      <sheetData sheetId="28504" refreshError="1"/>
      <sheetData sheetId="28505" refreshError="1"/>
      <sheetData sheetId="28506" refreshError="1"/>
      <sheetData sheetId="28507" refreshError="1"/>
      <sheetData sheetId="28508" refreshError="1"/>
      <sheetData sheetId="28509" refreshError="1"/>
      <sheetData sheetId="28510" refreshError="1"/>
      <sheetData sheetId="28511" refreshError="1"/>
      <sheetData sheetId="28512" refreshError="1"/>
      <sheetData sheetId="28513" refreshError="1"/>
      <sheetData sheetId="28514" refreshError="1"/>
      <sheetData sheetId="28515" refreshError="1"/>
      <sheetData sheetId="28516" refreshError="1"/>
      <sheetData sheetId="28517" refreshError="1"/>
      <sheetData sheetId="28518" refreshError="1"/>
      <sheetData sheetId="28519" refreshError="1"/>
      <sheetData sheetId="28520" refreshError="1"/>
      <sheetData sheetId="28521" refreshError="1"/>
      <sheetData sheetId="28522" refreshError="1"/>
      <sheetData sheetId="28523" refreshError="1"/>
      <sheetData sheetId="28524" refreshError="1"/>
      <sheetData sheetId="28525" refreshError="1"/>
      <sheetData sheetId="28526" refreshError="1"/>
      <sheetData sheetId="28527" refreshError="1"/>
      <sheetData sheetId="28528" refreshError="1"/>
      <sheetData sheetId="28529" refreshError="1"/>
      <sheetData sheetId="28530" refreshError="1"/>
      <sheetData sheetId="28531" refreshError="1"/>
      <sheetData sheetId="28532" refreshError="1"/>
      <sheetData sheetId="28533" refreshError="1"/>
      <sheetData sheetId="28534" refreshError="1"/>
      <sheetData sheetId="28535" refreshError="1"/>
      <sheetData sheetId="28536" refreshError="1"/>
      <sheetData sheetId="28537" refreshError="1"/>
      <sheetData sheetId="28538" refreshError="1"/>
      <sheetData sheetId="28539" refreshError="1"/>
      <sheetData sheetId="28540" refreshError="1"/>
      <sheetData sheetId="28541" refreshError="1"/>
      <sheetData sheetId="28542" refreshError="1"/>
      <sheetData sheetId="28543" refreshError="1"/>
      <sheetData sheetId="28544" refreshError="1"/>
      <sheetData sheetId="28545" refreshError="1"/>
      <sheetData sheetId="28546" refreshError="1"/>
      <sheetData sheetId="28547" refreshError="1"/>
      <sheetData sheetId="28548" refreshError="1"/>
      <sheetData sheetId="28549" refreshError="1"/>
      <sheetData sheetId="28550" refreshError="1"/>
      <sheetData sheetId="28551" refreshError="1"/>
      <sheetData sheetId="28552" refreshError="1"/>
      <sheetData sheetId="28553" refreshError="1"/>
      <sheetData sheetId="28554" refreshError="1"/>
      <sheetData sheetId="28555" refreshError="1"/>
      <sheetData sheetId="28556" refreshError="1"/>
      <sheetData sheetId="28557" refreshError="1"/>
      <sheetData sheetId="28558" refreshError="1"/>
      <sheetData sheetId="28559" refreshError="1"/>
      <sheetData sheetId="28560" refreshError="1"/>
      <sheetData sheetId="28561" refreshError="1"/>
      <sheetData sheetId="28562" refreshError="1"/>
      <sheetData sheetId="28563" refreshError="1"/>
      <sheetData sheetId="28564" refreshError="1"/>
      <sheetData sheetId="28565" refreshError="1"/>
      <sheetData sheetId="28566" refreshError="1"/>
      <sheetData sheetId="28567" refreshError="1"/>
      <sheetData sheetId="28568" refreshError="1"/>
      <sheetData sheetId="28569" refreshError="1"/>
      <sheetData sheetId="28570" refreshError="1"/>
      <sheetData sheetId="28571" refreshError="1"/>
      <sheetData sheetId="28572" refreshError="1"/>
      <sheetData sheetId="28573" refreshError="1"/>
      <sheetData sheetId="28574" refreshError="1"/>
      <sheetData sheetId="28575" refreshError="1"/>
      <sheetData sheetId="28576" refreshError="1"/>
      <sheetData sheetId="28577" refreshError="1"/>
      <sheetData sheetId="28578" refreshError="1"/>
      <sheetData sheetId="28579" refreshError="1"/>
      <sheetData sheetId="28580" refreshError="1"/>
      <sheetData sheetId="28581" refreshError="1"/>
      <sheetData sheetId="28582" refreshError="1"/>
      <sheetData sheetId="28583" refreshError="1"/>
      <sheetData sheetId="28584" refreshError="1"/>
      <sheetData sheetId="28585" refreshError="1"/>
      <sheetData sheetId="28586" refreshError="1"/>
      <sheetData sheetId="28587" refreshError="1"/>
      <sheetData sheetId="28588" refreshError="1"/>
      <sheetData sheetId="28589" refreshError="1"/>
      <sheetData sheetId="28590" refreshError="1"/>
      <sheetData sheetId="28591" refreshError="1"/>
      <sheetData sheetId="28592" refreshError="1"/>
      <sheetData sheetId="28593" refreshError="1"/>
      <sheetData sheetId="28594" refreshError="1"/>
      <sheetData sheetId="28595" refreshError="1"/>
      <sheetData sheetId="28596" refreshError="1"/>
      <sheetData sheetId="28597" refreshError="1"/>
      <sheetData sheetId="28598" refreshError="1"/>
      <sheetData sheetId="28599" refreshError="1"/>
      <sheetData sheetId="28600" refreshError="1"/>
      <sheetData sheetId="28601" refreshError="1"/>
      <sheetData sheetId="28602" refreshError="1"/>
      <sheetData sheetId="28603" refreshError="1"/>
      <sheetData sheetId="28604" refreshError="1"/>
      <sheetData sheetId="28605" refreshError="1"/>
      <sheetData sheetId="28606" refreshError="1"/>
      <sheetData sheetId="28607" refreshError="1"/>
      <sheetData sheetId="28608" refreshError="1"/>
      <sheetData sheetId="28609" refreshError="1"/>
      <sheetData sheetId="28610" refreshError="1"/>
      <sheetData sheetId="28611" refreshError="1"/>
      <sheetData sheetId="28612" refreshError="1"/>
      <sheetData sheetId="28613" refreshError="1"/>
      <sheetData sheetId="28614" refreshError="1"/>
      <sheetData sheetId="28615" refreshError="1"/>
      <sheetData sheetId="28616" refreshError="1"/>
      <sheetData sheetId="28617" refreshError="1"/>
      <sheetData sheetId="28618" refreshError="1"/>
      <sheetData sheetId="28619" refreshError="1"/>
      <sheetData sheetId="28620" refreshError="1"/>
      <sheetData sheetId="28621" refreshError="1"/>
      <sheetData sheetId="28622" refreshError="1"/>
      <sheetData sheetId="28623" refreshError="1"/>
      <sheetData sheetId="28624" refreshError="1"/>
      <sheetData sheetId="28625" refreshError="1"/>
      <sheetData sheetId="28626" refreshError="1"/>
      <sheetData sheetId="28627" refreshError="1"/>
      <sheetData sheetId="28628" refreshError="1"/>
      <sheetData sheetId="28629" refreshError="1"/>
      <sheetData sheetId="28630" refreshError="1"/>
      <sheetData sheetId="28631" refreshError="1"/>
      <sheetData sheetId="28632" refreshError="1"/>
      <sheetData sheetId="28633" refreshError="1"/>
      <sheetData sheetId="28634" refreshError="1"/>
      <sheetData sheetId="28635" refreshError="1"/>
      <sheetData sheetId="28636" refreshError="1"/>
      <sheetData sheetId="28637" refreshError="1"/>
      <sheetData sheetId="28638" refreshError="1"/>
      <sheetData sheetId="28639" refreshError="1"/>
      <sheetData sheetId="28640" refreshError="1"/>
      <sheetData sheetId="28641" refreshError="1"/>
      <sheetData sheetId="28642" refreshError="1"/>
      <sheetData sheetId="28643" refreshError="1"/>
      <sheetData sheetId="28644" refreshError="1"/>
      <sheetData sheetId="28645" refreshError="1"/>
      <sheetData sheetId="28646" refreshError="1"/>
      <sheetData sheetId="28647" refreshError="1"/>
      <sheetData sheetId="28648" refreshError="1"/>
      <sheetData sheetId="28649" refreshError="1"/>
      <sheetData sheetId="28650" refreshError="1"/>
      <sheetData sheetId="28651" refreshError="1"/>
      <sheetData sheetId="28652" refreshError="1"/>
      <sheetData sheetId="28653" refreshError="1"/>
      <sheetData sheetId="28654" refreshError="1"/>
      <sheetData sheetId="28655" refreshError="1"/>
      <sheetData sheetId="28656" refreshError="1"/>
      <sheetData sheetId="28657" refreshError="1"/>
      <sheetData sheetId="28658" refreshError="1"/>
      <sheetData sheetId="28659" refreshError="1"/>
      <sheetData sheetId="28660" refreshError="1"/>
      <sheetData sheetId="28661" refreshError="1"/>
      <sheetData sheetId="28662" refreshError="1"/>
      <sheetData sheetId="28663" refreshError="1"/>
      <sheetData sheetId="28664" refreshError="1"/>
      <sheetData sheetId="28665" refreshError="1"/>
      <sheetData sheetId="28666" refreshError="1"/>
      <sheetData sheetId="28667" refreshError="1"/>
      <sheetData sheetId="28668" refreshError="1"/>
      <sheetData sheetId="28669" refreshError="1"/>
      <sheetData sheetId="28670" refreshError="1"/>
      <sheetData sheetId="28671"/>
      <sheetData sheetId="28672"/>
      <sheetData sheetId="28673"/>
      <sheetData sheetId="28674"/>
      <sheetData sheetId="28675"/>
      <sheetData sheetId="28676"/>
      <sheetData sheetId="28677"/>
      <sheetData sheetId="28678"/>
      <sheetData sheetId="28679"/>
      <sheetData sheetId="28680"/>
      <sheetData sheetId="286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12.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DF3B-D58C-45DE-AD78-22D81BD87846}">
  <dimension ref="A1"/>
  <sheetViews>
    <sheetView workbookViewId="0"/>
  </sheetViews>
  <sheetFormatPr defaultRowHeight="1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M68"/>
  <sheetViews>
    <sheetView zoomScale="85" zoomScaleNormal="85" zoomScaleSheetLayoutView="75" workbookViewId="0"/>
  </sheetViews>
  <sheetFormatPr defaultRowHeight="15"/>
  <cols>
    <col min="2" max="2" width="43.77734375" customWidth="1"/>
    <col min="3" max="3" width="15.5546875" customWidth="1"/>
    <col min="4" max="4" width="16.21875" customWidth="1"/>
  </cols>
  <sheetData>
    <row r="1" spans="1:6" ht="15.75">
      <c r="A1" s="307"/>
      <c r="C1" s="388" t="s">
        <v>236</v>
      </c>
      <c r="F1" s="601" t="s">
        <v>677</v>
      </c>
    </row>
    <row r="2" spans="1:6">
      <c r="C2" s="387" t="s">
        <v>419</v>
      </c>
    </row>
    <row r="3" spans="1:6">
      <c r="C3" s="673" t="str">
        <f>'Attachment H'!$D$5</f>
        <v>NextEra Energy Transmission MidAtlantic Indiana, Inc.</v>
      </c>
    </row>
    <row r="4" spans="1:6">
      <c r="C4" s="381"/>
    </row>
    <row r="5" spans="1:6">
      <c r="A5" s="372"/>
      <c r="B5" s="375" t="s">
        <v>416</v>
      </c>
      <c r="C5" s="374"/>
      <c r="D5" s="373"/>
    </row>
    <row r="6" spans="1:6" s="497" customFormat="1">
      <c r="A6" s="494"/>
      <c r="B6" s="495" t="s">
        <v>241</v>
      </c>
      <c r="C6" s="496"/>
      <c r="D6" s="495" t="s">
        <v>242</v>
      </c>
      <c r="E6" s="495"/>
    </row>
    <row r="7" spans="1:6">
      <c r="A7" s="372"/>
      <c r="B7" s="371"/>
      <c r="C7" s="371"/>
      <c r="D7" s="382"/>
    </row>
    <row r="8" spans="1:6">
      <c r="A8" s="498">
        <v>1</v>
      </c>
      <c r="B8" s="456"/>
      <c r="C8" s="499"/>
      <c r="D8" s="500" t="s">
        <v>778</v>
      </c>
      <c r="E8" s="501"/>
    </row>
    <row r="9" spans="1:6">
      <c r="A9" s="498">
        <v>2</v>
      </c>
      <c r="B9" s="502" t="s">
        <v>2</v>
      </c>
      <c r="C9" s="502"/>
      <c r="D9" s="625">
        <v>0</v>
      </c>
      <c r="E9" s="27"/>
    </row>
    <row r="10" spans="1:6">
      <c r="A10" s="498">
        <v>3</v>
      </c>
      <c r="B10" s="502" t="s">
        <v>779</v>
      </c>
      <c r="C10" s="502"/>
      <c r="D10" s="625">
        <v>0</v>
      </c>
      <c r="E10" s="27"/>
    </row>
    <row r="11" spans="1:6">
      <c r="A11" s="498">
        <v>4</v>
      </c>
      <c r="B11" s="502" t="s">
        <v>576</v>
      </c>
      <c r="C11" s="502"/>
      <c r="D11" s="225">
        <f>IF(D9=0,0,D9/D10)</f>
        <v>0</v>
      </c>
      <c r="E11" s="27"/>
    </row>
    <row r="12" spans="1:6">
      <c r="A12" s="498">
        <v>5</v>
      </c>
      <c r="B12" s="502" t="s">
        <v>775</v>
      </c>
      <c r="C12" s="502"/>
      <c r="D12" s="585">
        <v>0</v>
      </c>
      <c r="E12" s="27"/>
    </row>
    <row r="13" spans="1:6">
      <c r="A13" s="498">
        <v>6</v>
      </c>
      <c r="B13" s="502" t="s">
        <v>575</v>
      </c>
      <c r="C13" s="502" t="s">
        <v>836</v>
      </c>
      <c r="D13" s="548">
        <f>D11*D12</f>
        <v>0</v>
      </c>
      <c r="E13" s="27"/>
    </row>
    <row r="14" spans="1:6">
      <c r="A14" s="498">
        <v>7</v>
      </c>
      <c r="B14" s="502" t="s">
        <v>493</v>
      </c>
      <c r="C14" s="502"/>
      <c r="D14" s="548"/>
      <c r="E14" s="27"/>
    </row>
    <row r="15" spans="1:6">
      <c r="A15" s="456"/>
      <c r="B15" s="456"/>
      <c r="C15" s="15"/>
      <c r="D15" s="562"/>
      <c r="E15" s="15"/>
    </row>
    <row r="16" spans="1:6" ht="25.5">
      <c r="A16" s="296">
        <v>8</v>
      </c>
      <c r="B16" s="503" t="s">
        <v>555</v>
      </c>
      <c r="C16" s="15"/>
      <c r="D16" s="504"/>
      <c r="E16" s="18"/>
    </row>
    <row r="18" spans="1:13">
      <c r="A18" s="398" t="s">
        <v>71</v>
      </c>
      <c r="B18" s="398"/>
      <c r="C18" s="25"/>
      <c r="D18" s="25"/>
      <c r="E18" s="25"/>
      <c r="F18" s="25"/>
      <c r="G18" s="25"/>
      <c r="H18" s="25"/>
      <c r="I18" s="25"/>
      <c r="J18" s="25"/>
      <c r="K18" s="25"/>
      <c r="L18" s="25"/>
      <c r="M18" s="25"/>
    </row>
    <row r="19" spans="1:13" ht="15.75" thickBot="1">
      <c r="A19" s="399" t="s">
        <v>72</v>
      </c>
      <c r="B19" s="398"/>
      <c r="C19" s="25"/>
      <c r="D19" s="25"/>
      <c r="E19" s="25"/>
      <c r="F19" s="25"/>
      <c r="G19" s="25"/>
      <c r="H19" s="25"/>
      <c r="I19" s="25"/>
      <c r="J19" s="25"/>
      <c r="K19" s="25"/>
      <c r="L19" s="25"/>
      <c r="M19" s="25"/>
    </row>
    <row r="20" spans="1:13">
      <c r="A20" s="400" t="s">
        <v>73</v>
      </c>
      <c r="B20" s="623" t="s">
        <v>831</v>
      </c>
      <c r="C20" s="626"/>
      <c r="D20" s="626"/>
      <c r="E20" s="626"/>
      <c r="F20" s="626"/>
      <c r="G20" s="626"/>
      <c r="H20" s="509"/>
      <c r="I20" s="509"/>
      <c r="J20" s="509"/>
      <c r="K20" s="509"/>
      <c r="L20" s="509"/>
      <c r="M20" s="509"/>
    </row>
    <row r="21" spans="1:13">
      <c r="A21" s="507"/>
      <c r="B21" s="624"/>
      <c r="C21" s="624"/>
      <c r="D21" s="624"/>
      <c r="E21" s="624"/>
      <c r="F21" s="627"/>
      <c r="G21" s="627"/>
    </row>
    <row r="22" spans="1:13">
      <c r="A22" s="627"/>
      <c r="B22" s="627"/>
      <c r="C22" s="627"/>
      <c r="D22" s="627"/>
      <c r="E22" s="627"/>
      <c r="F22" s="627"/>
      <c r="G22" s="627"/>
    </row>
    <row r="68" ht="24" customHeight="1"/>
  </sheetData>
  <phoneticPr fontId="0" type="noConversion"/>
  <pageMargins left="0.7" right="0.7" top="0.75" bottom="0.75" header="0.3" footer="0.3"/>
  <pageSetup scale="74"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77"/>
  <sheetViews>
    <sheetView zoomScale="85" zoomScaleNormal="85" workbookViewId="0">
      <selection activeCell="L47" sqref="L47"/>
    </sheetView>
  </sheetViews>
  <sheetFormatPr defaultColWidth="8.77734375" defaultRowHeight="12.75"/>
  <cols>
    <col min="1" max="1" width="6" style="294" bestFit="1" customWidth="1"/>
    <col min="2" max="2" width="28.44140625" style="15" bestFit="1" customWidth="1"/>
    <col min="3" max="3" width="56.21875" style="291" customWidth="1"/>
    <col min="4" max="4" width="20.44140625" style="15" bestFit="1" customWidth="1"/>
    <col min="5" max="16384" width="8.77734375" style="15"/>
  </cols>
  <sheetData>
    <row r="1" spans="1:4" ht="15" customHeight="1">
      <c r="D1" s="602" t="s">
        <v>677</v>
      </c>
    </row>
    <row r="2" spans="1:4" ht="15" customHeight="1">
      <c r="A2" s="782" t="s">
        <v>434</v>
      </c>
      <c r="B2" s="782"/>
      <c r="C2" s="782"/>
      <c r="D2" s="782"/>
    </row>
    <row r="3" spans="1:4" s="562" customFormat="1" ht="15" customHeight="1">
      <c r="A3" s="783" t="s">
        <v>361</v>
      </c>
      <c r="B3" s="783"/>
      <c r="C3" s="783"/>
      <c r="D3" s="783"/>
    </row>
    <row r="4" spans="1:4" ht="15" customHeight="1">
      <c r="A4" s="784" t="str">
        <f>'Attachment H'!$D$5</f>
        <v>NextEra Energy Transmission MidAtlantic Indiana, Inc.</v>
      </c>
      <c r="B4" s="784"/>
      <c r="C4" s="784"/>
      <c r="D4" s="784"/>
    </row>
    <row r="6" spans="1:4" ht="15.75">
      <c r="A6" s="610" t="s">
        <v>14</v>
      </c>
      <c r="B6" s="611" t="s">
        <v>722</v>
      </c>
      <c r="C6" s="611" t="s">
        <v>723</v>
      </c>
      <c r="D6" s="611" t="s">
        <v>724</v>
      </c>
    </row>
    <row r="7" spans="1:4" ht="15.75">
      <c r="A7" s="610"/>
      <c r="B7" s="613" t="s">
        <v>725</v>
      </c>
      <c r="C7" s="611"/>
      <c r="D7" s="611"/>
    </row>
    <row r="8" spans="1:4" ht="15.75">
      <c r="A8" s="657">
        <v>1</v>
      </c>
      <c r="B8" s="614" t="s">
        <v>726</v>
      </c>
      <c r="C8" s="612" t="s">
        <v>727</v>
      </c>
      <c r="D8" s="615">
        <v>0</v>
      </c>
    </row>
    <row r="9" spans="1:4" ht="15.75">
      <c r="A9" s="657">
        <f>+A8+1</f>
        <v>2</v>
      </c>
      <c r="B9" s="614" t="s">
        <v>728</v>
      </c>
      <c r="C9" s="611" t="s">
        <v>729</v>
      </c>
      <c r="D9" s="615">
        <v>1.33</v>
      </c>
    </row>
    <row r="10" spans="1:4" ht="15.75">
      <c r="A10" s="657">
        <f>+A8+1</f>
        <v>2</v>
      </c>
      <c r="B10" s="614" t="s">
        <v>730</v>
      </c>
      <c r="C10" s="611" t="s">
        <v>731</v>
      </c>
      <c r="D10" s="615">
        <v>3.36</v>
      </c>
    </row>
    <row r="11" spans="1:4" ht="15.75">
      <c r="A11" s="657">
        <f>+A10+1</f>
        <v>3</v>
      </c>
      <c r="B11" s="614" t="s">
        <v>732</v>
      </c>
      <c r="C11" s="611" t="s">
        <v>733</v>
      </c>
      <c r="D11" s="615">
        <v>2.92</v>
      </c>
    </row>
    <row r="12" spans="1:4" ht="15.75">
      <c r="A12" s="657">
        <f>+A11+1</f>
        <v>4</v>
      </c>
      <c r="B12" s="614" t="s">
        <v>734</v>
      </c>
      <c r="C12" s="611" t="s">
        <v>735</v>
      </c>
      <c r="D12" s="615">
        <v>2.02</v>
      </c>
    </row>
    <row r="13" spans="1:4" ht="15.75">
      <c r="A13" s="657">
        <f>+A12+1</f>
        <v>5</v>
      </c>
      <c r="B13" s="614" t="s">
        <v>736</v>
      </c>
      <c r="C13" s="611" t="s">
        <v>737</v>
      </c>
      <c r="D13" s="615">
        <v>2.0499999999999998</v>
      </c>
    </row>
    <row r="14" spans="1:4" ht="15.75">
      <c r="A14" s="657">
        <f t="shared" ref="A14:A36" si="0">+A13+1</f>
        <v>6</v>
      </c>
      <c r="B14" s="614" t="s">
        <v>738</v>
      </c>
      <c r="C14" s="611" t="s">
        <v>739</v>
      </c>
      <c r="D14" s="615">
        <v>3.1</v>
      </c>
    </row>
    <row r="15" spans="1:4" ht="15.75">
      <c r="A15" s="657">
        <f t="shared" si="0"/>
        <v>7</v>
      </c>
      <c r="B15" s="614" t="s">
        <v>740</v>
      </c>
      <c r="C15" s="611" t="s">
        <v>741</v>
      </c>
      <c r="D15" s="615">
        <v>0</v>
      </c>
    </row>
    <row r="16" spans="1:4" ht="15.75">
      <c r="A16" s="657">
        <f t="shared" si="0"/>
        <v>8</v>
      </c>
      <c r="B16" s="614" t="s">
        <v>742</v>
      </c>
      <c r="C16" s="611" t="s">
        <v>743</v>
      </c>
      <c r="D16" s="615">
        <v>0</v>
      </c>
    </row>
    <row r="17" spans="1:4" ht="15.75">
      <c r="A17" s="657">
        <f t="shared" si="0"/>
        <v>9</v>
      </c>
      <c r="B17" s="614" t="s">
        <v>744</v>
      </c>
      <c r="C17" s="611" t="s">
        <v>745</v>
      </c>
      <c r="D17" s="615">
        <v>0</v>
      </c>
    </row>
    <row r="18" spans="1:4" ht="15.75">
      <c r="A18" s="657"/>
      <c r="B18" s="612"/>
      <c r="C18" s="611"/>
      <c r="D18" s="615"/>
    </row>
    <row r="19" spans="1:4" ht="15.75">
      <c r="A19" s="657"/>
      <c r="B19" s="614" t="s">
        <v>746</v>
      </c>
      <c r="C19" s="611"/>
      <c r="D19" s="615"/>
    </row>
    <row r="20" spans="1:4" ht="15.75">
      <c r="A20" s="657">
        <f>+A17+1</f>
        <v>10</v>
      </c>
      <c r="B20" s="614" t="s">
        <v>747</v>
      </c>
      <c r="C20" s="611" t="s">
        <v>748</v>
      </c>
      <c r="D20" s="615">
        <v>0</v>
      </c>
    </row>
    <row r="21" spans="1:4" ht="15.75">
      <c r="A21" s="657">
        <f t="shared" si="0"/>
        <v>11</v>
      </c>
      <c r="B21" s="614" t="s">
        <v>749</v>
      </c>
      <c r="C21" s="611" t="s">
        <v>750</v>
      </c>
      <c r="D21" s="615">
        <v>5.25</v>
      </c>
    </row>
    <row r="22" spans="1:4" ht="15.75">
      <c r="A22" s="657">
        <f t="shared" si="0"/>
        <v>12</v>
      </c>
      <c r="B22" s="616">
        <v>392</v>
      </c>
      <c r="C22" s="612" t="s">
        <v>751</v>
      </c>
      <c r="D22" s="615">
        <v>0</v>
      </c>
    </row>
    <row r="23" spans="1:4" ht="15.75">
      <c r="A23" s="657">
        <f t="shared" si="0"/>
        <v>13</v>
      </c>
      <c r="B23" s="614" t="s">
        <v>752</v>
      </c>
      <c r="C23" s="611" t="s">
        <v>753</v>
      </c>
      <c r="D23" s="615">
        <v>0</v>
      </c>
    </row>
    <row r="24" spans="1:4" ht="15.75">
      <c r="A24" s="657">
        <f t="shared" si="0"/>
        <v>14</v>
      </c>
      <c r="B24" s="614" t="s">
        <v>754</v>
      </c>
      <c r="C24" s="611" t="s">
        <v>755</v>
      </c>
      <c r="D24" s="615">
        <v>0</v>
      </c>
    </row>
    <row r="25" spans="1:4" ht="15.75">
      <c r="A25" s="657">
        <f t="shared" si="0"/>
        <v>15</v>
      </c>
      <c r="B25" s="614" t="s">
        <v>756</v>
      </c>
      <c r="C25" s="611" t="s">
        <v>757</v>
      </c>
      <c r="D25" s="615">
        <v>0</v>
      </c>
    </row>
    <row r="26" spans="1:4" ht="15.75">
      <c r="A26" s="657">
        <f t="shared" si="0"/>
        <v>16</v>
      </c>
      <c r="B26" s="614" t="s">
        <v>758</v>
      </c>
      <c r="C26" s="611" t="s">
        <v>759</v>
      </c>
      <c r="D26" s="615">
        <v>25</v>
      </c>
    </row>
    <row r="27" spans="1:4" ht="15.75">
      <c r="A27" s="657">
        <f t="shared" si="0"/>
        <v>17</v>
      </c>
      <c r="B27" s="614" t="s">
        <v>760</v>
      </c>
      <c r="C27" s="611" t="s">
        <v>761</v>
      </c>
      <c r="D27" s="615">
        <v>2.5</v>
      </c>
    </row>
    <row r="28" spans="1:4" ht="15.75">
      <c r="A28" s="657"/>
      <c r="B28" s="612"/>
      <c r="C28" s="612"/>
      <c r="D28" s="615"/>
    </row>
    <row r="29" spans="1:4" ht="15.75">
      <c r="A29" s="657"/>
      <c r="B29" s="614" t="s">
        <v>762</v>
      </c>
      <c r="C29" s="611"/>
      <c r="D29" s="615"/>
    </row>
    <row r="30" spans="1:4" ht="15.75">
      <c r="A30" s="657">
        <v>18</v>
      </c>
      <c r="B30" s="614" t="s">
        <v>763</v>
      </c>
      <c r="C30" s="611" t="s">
        <v>764</v>
      </c>
      <c r="D30" s="615">
        <v>1.85</v>
      </c>
    </row>
    <row r="31" spans="1:4" ht="15.75">
      <c r="A31" s="657">
        <f>+A30+1</f>
        <v>19</v>
      </c>
      <c r="B31" s="617">
        <v>302</v>
      </c>
      <c r="C31" s="612" t="s">
        <v>765</v>
      </c>
      <c r="D31" s="653">
        <v>1.85</v>
      </c>
    </row>
    <row r="32" spans="1:4" ht="15.75">
      <c r="A32" s="657">
        <f t="shared" si="0"/>
        <v>20</v>
      </c>
      <c r="B32" s="614" t="s">
        <v>766</v>
      </c>
      <c r="C32" s="611" t="s">
        <v>767</v>
      </c>
      <c r="D32" s="615"/>
    </row>
    <row r="33" spans="1:6" ht="15.75">
      <c r="A33" s="657">
        <f t="shared" si="0"/>
        <v>21</v>
      </c>
      <c r="B33" s="614"/>
      <c r="C33" s="611" t="s">
        <v>768</v>
      </c>
      <c r="D33" s="615">
        <f>0.2*100</f>
        <v>20</v>
      </c>
    </row>
    <row r="34" spans="1:6" ht="15.75">
      <c r="A34" s="657">
        <f t="shared" si="0"/>
        <v>22</v>
      </c>
      <c r="B34" s="614"/>
      <c r="C34" s="611" t="s">
        <v>769</v>
      </c>
      <c r="D34" s="615">
        <f>0.142857142857143*100</f>
        <v>14.285714285714299</v>
      </c>
    </row>
    <row r="35" spans="1:6" ht="15.75">
      <c r="A35" s="657">
        <f t="shared" si="0"/>
        <v>23</v>
      </c>
      <c r="B35" s="614"/>
      <c r="C35" s="611" t="s">
        <v>770</v>
      </c>
      <c r="D35" s="615">
        <v>10</v>
      </c>
    </row>
    <row r="36" spans="1:6" ht="15.75">
      <c r="A36" s="657">
        <f t="shared" si="0"/>
        <v>24</v>
      </c>
      <c r="B36" s="612"/>
      <c r="C36" s="619" t="s">
        <v>771</v>
      </c>
      <c r="D36" s="620" t="s">
        <v>772</v>
      </c>
    </row>
    <row r="37" spans="1:6" ht="15.75">
      <c r="C37" s="621"/>
      <c r="D37" s="621"/>
      <c r="E37" s="621"/>
    </row>
    <row r="38" spans="1:6" ht="15.75">
      <c r="A38" s="618"/>
      <c r="B38" s="610"/>
      <c r="C38" s="621"/>
      <c r="D38" s="621"/>
      <c r="E38" s="621"/>
    </row>
    <row r="39" spans="1:6" ht="18">
      <c r="A39" s="15"/>
      <c r="B39" s="658" t="s">
        <v>826</v>
      </c>
      <c r="C39" s="658"/>
      <c r="D39" s="659"/>
      <c r="E39" s="628"/>
      <c r="F39" s="628"/>
    </row>
    <row r="40" spans="1:6" ht="18">
      <c r="A40" s="15"/>
      <c r="B40" s="658" t="s">
        <v>828</v>
      </c>
      <c r="C40" s="658"/>
      <c r="D40" s="659"/>
      <c r="E40" s="628"/>
      <c r="F40" s="628"/>
    </row>
    <row r="41" spans="1:6" ht="18">
      <c r="A41" s="15"/>
      <c r="B41" s="658" t="s">
        <v>829</v>
      </c>
      <c r="C41" s="658"/>
      <c r="D41" s="659"/>
      <c r="E41" s="628"/>
      <c r="F41" s="628"/>
    </row>
    <row r="42" spans="1:6" ht="18">
      <c r="A42" s="15"/>
      <c r="B42" s="658" t="s">
        <v>782</v>
      </c>
      <c r="C42" s="658"/>
      <c r="D42" s="660"/>
      <c r="E42" s="628"/>
      <c r="F42" s="628"/>
    </row>
    <row r="43" spans="1:6" ht="18">
      <c r="A43" s="15"/>
      <c r="B43" s="658" t="s">
        <v>780</v>
      </c>
      <c r="C43" s="658"/>
      <c r="D43" s="660"/>
      <c r="E43" s="628"/>
      <c r="F43" s="628"/>
    </row>
    <row r="44" spans="1:6" ht="18">
      <c r="A44" s="15"/>
      <c r="B44" s="658" t="s">
        <v>781</v>
      </c>
      <c r="C44" s="658"/>
      <c r="D44" s="660"/>
      <c r="E44" s="628"/>
      <c r="F44" s="628"/>
    </row>
    <row r="45" spans="1:6" ht="18.75">
      <c r="A45" s="15"/>
      <c r="B45" s="661"/>
      <c r="C45" s="662"/>
      <c r="D45" s="663"/>
    </row>
    <row r="46" spans="1:6" ht="18">
      <c r="A46" s="15"/>
      <c r="B46" s="664" t="s">
        <v>827</v>
      </c>
      <c r="C46" s="629"/>
    </row>
    <row r="47" spans="1:6" ht="15.75">
      <c r="A47" s="292"/>
      <c r="B47" s="630"/>
      <c r="C47" s="629"/>
    </row>
    <row r="48" spans="1:6">
      <c r="A48" s="292"/>
      <c r="B48" s="287"/>
      <c r="C48" s="295"/>
    </row>
    <row r="49" spans="1:3">
      <c r="A49" s="292"/>
      <c r="B49" s="287"/>
      <c r="C49" s="295"/>
    </row>
    <row r="50" spans="1:3">
      <c r="A50" s="292"/>
      <c r="B50" s="287"/>
      <c r="C50" s="295"/>
    </row>
    <row r="51" spans="1:3">
      <c r="A51" s="292"/>
      <c r="B51" s="287"/>
      <c r="C51" s="295"/>
    </row>
    <row r="52" spans="1:3">
      <c r="A52" s="292"/>
      <c r="B52" s="287"/>
      <c r="C52" s="295"/>
    </row>
    <row r="53" spans="1:3">
      <c r="A53" s="292"/>
      <c r="B53" s="287"/>
      <c r="C53" s="295"/>
    </row>
    <row r="54" spans="1:3">
      <c r="A54" s="292"/>
      <c r="B54" s="287"/>
    </row>
    <row r="55" spans="1:3">
      <c r="A55" s="293"/>
      <c r="B55" s="287"/>
    </row>
    <row r="56" spans="1:3">
      <c r="A56" s="293"/>
      <c r="B56" s="287"/>
    </row>
    <row r="57" spans="1:3">
      <c r="A57" s="293"/>
    </row>
    <row r="58" spans="1:3">
      <c r="A58" s="293"/>
    </row>
    <row r="59" spans="1:3">
      <c r="A59" s="293"/>
    </row>
    <row r="60" spans="1:3">
      <c r="A60" s="293"/>
    </row>
    <row r="61" spans="1:3">
      <c r="A61" s="293"/>
    </row>
    <row r="62" spans="1:3">
      <c r="A62" s="293"/>
    </row>
    <row r="63" spans="1:3">
      <c r="A63" s="293"/>
    </row>
    <row r="64" spans="1:3">
      <c r="A64" s="293"/>
    </row>
    <row r="65" spans="1:1">
      <c r="A65" s="293"/>
    </row>
    <row r="66" spans="1:1">
      <c r="A66" s="293"/>
    </row>
    <row r="67" spans="1:1" ht="24" customHeight="1">
      <c r="A67" s="293"/>
    </row>
    <row r="68" spans="1:1">
      <c r="A68" s="293"/>
    </row>
    <row r="69" spans="1:1">
      <c r="A69" s="293"/>
    </row>
    <row r="70" spans="1:1">
      <c r="A70" s="293"/>
    </row>
    <row r="71" spans="1:1">
      <c r="A71" s="293"/>
    </row>
    <row r="72" spans="1:1">
      <c r="A72" s="293"/>
    </row>
    <row r="73" spans="1:1">
      <c r="A73" s="293"/>
    </row>
    <row r="74" spans="1:1">
      <c r="A74" s="293"/>
    </row>
    <row r="75" spans="1:1">
      <c r="A75" s="293"/>
    </row>
    <row r="76" spans="1:1">
      <c r="A76" s="293"/>
    </row>
    <row r="77" spans="1:1">
      <c r="A77" s="293"/>
    </row>
  </sheetData>
  <mergeCells count="3">
    <mergeCell ref="A2:D2"/>
    <mergeCell ref="A3:D3"/>
    <mergeCell ref="A4:D4"/>
  </mergeCells>
  <phoneticPr fontId="0" type="noConversion"/>
  <pageMargins left="0.25" right="0.25" top="0.75" bottom="0.75" header="0.3" footer="0.3"/>
  <pageSetup scale="4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274"/>
  <sheetViews>
    <sheetView tabSelected="1" topLeftCell="A137" zoomScaleNormal="100" zoomScaleSheetLayoutView="70" workbookViewId="0">
      <selection activeCell="B236" sqref="B236"/>
    </sheetView>
  </sheetViews>
  <sheetFormatPr defaultColWidth="8.77734375" defaultRowHeight="12.75"/>
  <cols>
    <col min="1" max="1" width="5.77734375" style="15" customWidth="1"/>
    <col min="2" max="2" width="56" style="15" customWidth="1"/>
    <col min="3" max="3" width="47.44140625" style="15" bestFit="1" customWidth="1"/>
    <col min="4" max="4" width="16.21875" style="15" customWidth="1"/>
    <col min="5" max="5" width="5.77734375" style="15" customWidth="1"/>
    <col min="6" max="6" width="7.21875" style="15" customWidth="1"/>
    <col min="7" max="7" width="16.77734375" style="15" customWidth="1"/>
    <col min="8" max="8" width="4.77734375" style="15" customWidth="1"/>
    <col min="9" max="9" width="16.21875" style="15" customWidth="1"/>
    <col min="10" max="10" width="2.77734375" style="15" customWidth="1"/>
    <col min="11" max="11" width="11.44140625" style="15" customWidth="1"/>
    <col min="12" max="12" width="14.44140625" style="15" bestFit="1" customWidth="1"/>
    <col min="13" max="13" width="14.77734375" style="15" bestFit="1" customWidth="1"/>
    <col min="14" max="16384" width="8.77734375" style="15"/>
  </cols>
  <sheetData>
    <row r="1" spans="1:11">
      <c r="A1" s="141"/>
      <c r="B1" s="141"/>
      <c r="C1" s="141"/>
      <c r="D1" s="141"/>
      <c r="E1" s="141"/>
      <c r="F1" s="141"/>
      <c r="G1" s="141"/>
      <c r="H1" s="141"/>
      <c r="I1" s="141"/>
      <c r="J1" s="141"/>
      <c r="K1" s="142" t="s">
        <v>124</v>
      </c>
    </row>
    <row r="2" spans="1:11">
      <c r="A2" s="141"/>
      <c r="B2" s="141" t="s">
        <v>447</v>
      </c>
      <c r="C2" s="141"/>
      <c r="D2" s="141"/>
      <c r="E2" s="141"/>
      <c r="F2" s="141"/>
      <c r="G2" s="141"/>
      <c r="H2" s="141"/>
      <c r="I2" s="141"/>
      <c r="J2" s="141"/>
      <c r="K2" s="141"/>
    </row>
    <row r="3" spans="1:11">
      <c r="A3" s="36"/>
      <c r="B3" s="28" t="s">
        <v>7</v>
      </c>
      <c r="C3" s="672" t="s">
        <v>842</v>
      </c>
      <c r="D3" s="143" t="s">
        <v>89</v>
      </c>
      <c r="E3" s="28"/>
      <c r="F3" s="28"/>
      <c r="G3" s="144"/>
      <c r="H3" s="145"/>
      <c r="I3" s="146"/>
      <c r="J3" s="147"/>
      <c r="K3" s="21" t="s">
        <v>851</v>
      </c>
    </row>
    <row r="4" spans="1:11">
      <c r="A4" s="36"/>
      <c r="C4" s="29"/>
      <c r="D4" s="32" t="s">
        <v>118</v>
      </c>
      <c r="E4" s="29"/>
      <c r="F4" s="29"/>
      <c r="G4" s="29"/>
      <c r="H4" s="148"/>
      <c r="I4" s="148"/>
      <c r="J4" s="149"/>
      <c r="K4" s="149"/>
    </row>
    <row r="5" spans="1:11" ht="15.75">
      <c r="A5" s="36"/>
      <c r="B5" s="150"/>
      <c r="C5" s="149"/>
      <c r="D5" s="635" t="s">
        <v>843</v>
      </c>
      <c r="E5" s="149"/>
      <c r="F5" s="149"/>
      <c r="G5" s="149"/>
      <c r="H5" s="149"/>
      <c r="I5" s="149"/>
      <c r="J5" s="149"/>
      <c r="K5" s="149"/>
    </row>
    <row r="6" spans="1:11" ht="13.5">
      <c r="B6" s="150"/>
      <c r="J6" s="151"/>
      <c r="K6" s="151"/>
    </row>
    <row r="7" spans="1:11">
      <c r="A7" s="143"/>
      <c r="C7" s="149"/>
      <c r="D7" s="152"/>
      <c r="E7" s="149"/>
      <c r="F7" s="149"/>
      <c r="G7" s="149"/>
      <c r="H7" s="149"/>
      <c r="I7" s="149"/>
      <c r="J7" s="149"/>
      <c r="K7" s="149"/>
    </row>
    <row r="8" spans="1:11">
      <c r="A8" s="143"/>
      <c r="B8" s="153" t="s">
        <v>9</v>
      </c>
      <c r="C8" s="153" t="s">
        <v>10</v>
      </c>
      <c r="D8" s="153" t="s">
        <v>11</v>
      </c>
      <c r="E8" s="29" t="s">
        <v>8</v>
      </c>
      <c r="F8" s="29"/>
      <c r="G8" s="152" t="s">
        <v>12</v>
      </c>
      <c r="H8" s="29"/>
      <c r="I8" s="152" t="s">
        <v>13</v>
      </c>
      <c r="J8" s="149"/>
      <c r="K8" s="149"/>
    </row>
    <row r="9" spans="1:11">
      <c r="A9" s="143" t="s">
        <v>14</v>
      </c>
      <c r="B9" s="149"/>
      <c r="C9" s="149"/>
      <c r="D9" s="154"/>
      <c r="E9" s="149"/>
      <c r="F9" s="149"/>
      <c r="G9" s="149"/>
      <c r="H9" s="149"/>
      <c r="I9" s="143" t="s">
        <v>15</v>
      </c>
      <c r="J9" s="149"/>
      <c r="K9" s="149"/>
    </row>
    <row r="10" spans="1:11" ht="13.5" thickBot="1">
      <c r="A10" s="33" t="s">
        <v>16</v>
      </c>
      <c r="B10" s="149"/>
      <c r="C10" s="149"/>
      <c r="D10" s="149"/>
      <c r="E10" s="149"/>
      <c r="F10" s="149"/>
      <c r="G10" s="149"/>
      <c r="H10" s="149"/>
      <c r="I10" s="33" t="s">
        <v>17</v>
      </c>
      <c r="J10" s="149"/>
      <c r="K10" s="149"/>
    </row>
    <row r="11" spans="1:11">
      <c r="A11" s="143">
        <v>1</v>
      </c>
      <c r="B11" s="149" t="s">
        <v>267</v>
      </c>
      <c r="C11" s="149" t="s">
        <v>266</v>
      </c>
      <c r="D11" s="155"/>
      <c r="E11" s="149"/>
      <c r="F11" s="149"/>
      <c r="G11" s="149"/>
      <c r="H11" s="149"/>
      <c r="I11" s="156">
        <f>+I172</f>
        <v>1421471.5123263691</v>
      </c>
      <c r="J11" s="149"/>
      <c r="K11" s="157"/>
    </row>
    <row r="12" spans="1:11">
      <c r="A12" s="143"/>
      <c r="B12" s="149"/>
      <c r="C12" s="149"/>
      <c r="D12" s="149"/>
      <c r="E12" s="149"/>
      <c r="F12" s="149"/>
      <c r="G12" s="149"/>
      <c r="H12" s="149"/>
      <c r="I12" s="155"/>
      <c r="J12" s="149"/>
      <c r="K12" s="149"/>
    </row>
    <row r="13" spans="1:11" ht="13.5" thickBot="1">
      <c r="A13" s="143" t="s">
        <v>8</v>
      </c>
      <c r="B13" s="31" t="s">
        <v>18</v>
      </c>
      <c r="C13" s="37" t="s">
        <v>268</v>
      </c>
      <c r="D13" s="33" t="s">
        <v>19</v>
      </c>
      <c r="E13" s="29"/>
      <c r="F13" s="158" t="s">
        <v>20</v>
      </c>
      <c r="G13" s="158"/>
      <c r="H13" s="149"/>
      <c r="I13" s="155"/>
      <c r="J13" s="149"/>
      <c r="K13" s="149"/>
    </row>
    <row r="14" spans="1:11">
      <c r="A14" s="143">
        <f>+A11+1</f>
        <v>2</v>
      </c>
      <c r="B14" s="31" t="s">
        <v>125</v>
      </c>
      <c r="C14" s="37" t="str">
        <f>"(page 4, line "&amp;A222&amp;")"</f>
        <v>(page 4, line 29)</v>
      </c>
      <c r="D14" s="159">
        <f>I222</f>
        <v>0</v>
      </c>
      <c r="E14" s="29"/>
      <c r="F14" s="29" t="s">
        <v>21</v>
      </c>
      <c r="G14" s="27">
        <f>I191</f>
        <v>1</v>
      </c>
      <c r="H14" s="44"/>
      <c r="I14" s="27">
        <f>+G14*D14</f>
        <v>0</v>
      </c>
      <c r="J14" s="149"/>
      <c r="K14" s="149"/>
    </row>
    <row r="15" spans="1:11">
      <c r="A15" s="143">
        <f>+A14+1</f>
        <v>3</v>
      </c>
      <c r="B15" s="31" t="s">
        <v>126</v>
      </c>
      <c r="C15" s="37" t="str">
        <f>"(page 4, line "&amp;A227&amp;")"</f>
        <v>(page 4, line 33)</v>
      </c>
      <c r="D15" s="159">
        <f>I227</f>
        <v>15345.47</v>
      </c>
      <c r="E15" s="29"/>
      <c r="F15" s="29" t="s">
        <v>21</v>
      </c>
      <c r="G15" s="27">
        <f>+G14</f>
        <v>1</v>
      </c>
      <c r="H15" s="44"/>
      <c r="I15" s="27">
        <f>+G15*D15</f>
        <v>15345.47</v>
      </c>
      <c r="J15" s="149"/>
      <c r="K15" s="149"/>
    </row>
    <row r="16" spans="1:11">
      <c r="A16" s="143">
        <f>+A15+1</f>
        <v>4</v>
      </c>
      <c r="B16" s="31" t="s">
        <v>223</v>
      </c>
      <c r="C16" s="37" t="s">
        <v>804</v>
      </c>
      <c r="D16" s="159">
        <f>+'5-P3 Support'!G67</f>
        <v>0</v>
      </c>
      <c r="E16" s="29"/>
      <c r="F16" s="29" t="s">
        <v>21</v>
      </c>
      <c r="G16" s="27">
        <f>+G15</f>
        <v>1</v>
      </c>
      <c r="H16" s="44"/>
      <c r="I16" s="27">
        <f>+D16*G16</f>
        <v>0</v>
      </c>
      <c r="J16" s="149"/>
      <c r="K16" s="149"/>
    </row>
    <row r="17" spans="1:13">
      <c r="A17" s="143">
        <f>+A16+1</f>
        <v>5</v>
      </c>
      <c r="B17" s="160" t="s">
        <v>366</v>
      </c>
      <c r="C17" s="161" t="s">
        <v>262</v>
      </c>
      <c r="D17" s="214">
        <v>0</v>
      </c>
      <c r="E17" s="29"/>
      <c r="F17" s="29" t="s">
        <v>21</v>
      </c>
      <c r="G17" s="27">
        <f>+G15</f>
        <v>1</v>
      </c>
      <c r="H17" s="44"/>
      <c r="I17" s="27">
        <f>+G17*D17</f>
        <v>0</v>
      </c>
      <c r="J17" s="149"/>
      <c r="K17" s="149"/>
    </row>
    <row r="18" spans="1:13" ht="13.5" thickBot="1">
      <c r="A18" s="143">
        <f>+A17+1</f>
        <v>6</v>
      </c>
      <c r="B18" s="160" t="s">
        <v>127</v>
      </c>
      <c r="C18" s="161"/>
      <c r="D18" s="214">
        <v>0</v>
      </c>
      <c r="E18" s="29"/>
      <c r="F18" s="29" t="s">
        <v>21</v>
      </c>
      <c r="G18" s="27">
        <f>+G17</f>
        <v>1</v>
      </c>
      <c r="H18" s="44"/>
      <c r="I18" s="47">
        <f>+G18*D18</f>
        <v>0</v>
      </c>
      <c r="J18" s="149"/>
      <c r="K18" s="149"/>
    </row>
    <row r="19" spans="1:13">
      <c r="A19" s="143">
        <f>+A18+1</f>
        <v>7</v>
      </c>
      <c r="B19" s="31" t="s">
        <v>287</v>
      </c>
      <c r="C19" s="149" t="s">
        <v>286</v>
      </c>
      <c r="D19" s="393">
        <f>SUM(D14:D18)</f>
        <v>15345.47</v>
      </c>
      <c r="E19" s="29"/>
      <c r="F19" s="29"/>
      <c r="G19" s="45"/>
      <c r="H19" s="44"/>
      <c r="I19" s="27">
        <f>SUM(I14:I18)</f>
        <v>15345.47</v>
      </c>
      <c r="J19" s="149"/>
      <c r="K19" s="149"/>
    </row>
    <row r="20" spans="1:13">
      <c r="A20" s="143"/>
      <c r="B20" s="36"/>
      <c r="C20" s="149"/>
      <c r="D20" s="29" t="s">
        <v>8</v>
      </c>
      <c r="E20" s="149"/>
      <c r="F20" s="149"/>
      <c r="G20" s="163"/>
      <c r="H20" s="149"/>
      <c r="I20" s="36"/>
      <c r="J20" s="149"/>
      <c r="K20" s="149"/>
    </row>
    <row r="21" spans="1:13" ht="13.5" thickBot="1">
      <c r="A21" s="143">
        <f>+A19+1</f>
        <v>8</v>
      </c>
      <c r="B21" s="31" t="s">
        <v>22</v>
      </c>
      <c r="C21" s="149" t="s">
        <v>269</v>
      </c>
      <c r="D21" s="162" t="s">
        <v>8</v>
      </c>
      <c r="E21" s="29"/>
      <c r="F21" s="29"/>
      <c r="G21" s="29"/>
      <c r="H21" s="29"/>
      <c r="I21" s="164">
        <f>I11-I19</f>
        <v>1406126.0423263691</v>
      </c>
      <c r="J21" s="149"/>
      <c r="K21" s="149"/>
      <c r="M21" s="165"/>
    </row>
    <row r="22" spans="1:13" ht="13.5" thickTop="1">
      <c r="A22" s="143"/>
      <c r="B22" s="36"/>
      <c r="C22" s="149"/>
      <c r="D22" s="162"/>
      <c r="E22" s="29"/>
      <c r="F22" s="29"/>
      <c r="G22" s="29"/>
      <c r="H22" s="29"/>
      <c r="I22" s="36"/>
      <c r="J22" s="149"/>
      <c r="K22" s="149"/>
      <c r="M22" s="166"/>
    </row>
    <row r="23" spans="1:13">
      <c r="A23" s="167">
        <f>+A21+1</f>
        <v>9</v>
      </c>
      <c r="B23" s="168" t="s">
        <v>119</v>
      </c>
      <c r="C23" s="493" t="s">
        <v>803</v>
      </c>
      <c r="D23" s="159"/>
      <c r="E23" s="169"/>
      <c r="F23" s="170" t="s">
        <v>93</v>
      </c>
      <c r="G23" s="171">
        <v>1</v>
      </c>
      <c r="H23" s="169"/>
      <c r="I23" s="18">
        <f>+G23*D23</f>
        <v>0</v>
      </c>
      <c r="K23" s="172"/>
    </row>
    <row r="24" spans="1:13">
      <c r="A24" s="167"/>
      <c r="B24" s="168"/>
      <c r="C24" s="169"/>
      <c r="D24" s="173"/>
      <c r="E24" s="173"/>
      <c r="F24" s="173"/>
      <c r="G24" s="173"/>
      <c r="H24" s="173"/>
      <c r="I24" s="174"/>
      <c r="K24" s="172"/>
    </row>
    <row r="25" spans="1:13" ht="13.5" thickBot="1">
      <c r="A25" s="167">
        <f>+A23+1</f>
        <v>10</v>
      </c>
      <c r="B25" s="168" t="s">
        <v>22</v>
      </c>
      <c r="C25" s="169" t="s">
        <v>270</v>
      </c>
      <c r="D25" s="173"/>
      <c r="E25" s="174"/>
      <c r="F25" s="174"/>
      <c r="G25" s="174"/>
      <c r="H25" s="174"/>
      <c r="I25" s="175">
        <f>+I21+I23</f>
        <v>1406126.0423263691</v>
      </c>
      <c r="K25" s="172"/>
    </row>
    <row r="26" spans="1:13" ht="13.5" thickTop="1">
      <c r="A26" s="176"/>
      <c r="B26" s="160"/>
      <c r="C26" s="172"/>
      <c r="D26" s="172"/>
      <c r="E26" s="172"/>
      <c r="F26" s="177"/>
      <c r="G26" s="178"/>
      <c r="H26" s="172"/>
      <c r="I26" s="160"/>
      <c r="J26" s="172"/>
      <c r="K26" s="172"/>
    </row>
    <row r="27" spans="1:13">
      <c r="A27" s="176"/>
      <c r="B27" s="179"/>
      <c r="C27" s="172"/>
      <c r="D27" s="172"/>
      <c r="E27" s="172"/>
      <c r="F27" s="177"/>
      <c r="G27" s="178"/>
      <c r="H27" s="172"/>
      <c r="I27" s="160"/>
      <c r="J27" s="172"/>
      <c r="K27" s="172"/>
    </row>
    <row r="28" spans="1:13">
      <c r="A28" s="176"/>
      <c r="B28" s="160"/>
      <c r="C28" s="172"/>
      <c r="D28" s="172"/>
      <c r="E28" s="172"/>
      <c r="F28" s="172"/>
      <c r="G28" s="178"/>
      <c r="H28" s="172"/>
      <c r="I28" s="160"/>
      <c r="J28" s="172"/>
      <c r="K28" s="172"/>
    </row>
    <row r="29" spans="1:13">
      <c r="A29" s="176"/>
      <c r="B29" s="160"/>
      <c r="C29" s="172"/>
      <c r="D29" s="172"/>
      <c r="E29" s="172"/>
      <c r="F29" s="172"/>
      <c r="G29" s="178"/>
      <c r="H29" s="172"/>
      <c r="I29" s="160"/>
      <c r="J29" s="172"/>
      <c r="K29" s="172"/>
    </row>
    <row r="30" spans="1:13">
      <c r="A30" s="176"/>
      <c r="B30" s="160"/>
      <c r="C30" s="172"/>
      <c r="D30" s="172"/>
      <c r="E30" s="172"/>
      <c r="F30" s="172"/>
      <c r="G30" s="178"/>
      <c r="H30" s="172"/>
      <c r="I30" s="160"/>
      <c r="J30" s="172"/>
      <c r="K30" s="172"/>
    </row>
    <row r="31" spans="1:13">
      <c r="A31" s="176"/>
      <c r="B31" s="180"/>
      <c r="C31" s="172"/>
      <c r="D31" s="172"/>
      <c r="E31" s="172"/>
      <c r="F31" s="172"/>
      <c r="G31" s="172"/>
      <c r="H31" s="172"/>
      <c r="I31" s="160"/>
      <c r="J31" s="172"/>
      <c r="K31" s="172"/>
    </row>
    <row r="32" spans="1:13">
      <c r="A32" s="176"/>
      <c r="B32" s="179"/>
      <c r="C32" s="172"/>
      <c r="D32" s="172"/>
      <c r="E32" s="172"/>
      <c r="F32" s="172"/>
      <c r="G32" s="172"/>
      <c r="H32" s="172"/>
      <c r="I32" s="160"/>
      <c r="J32" s="172"/>
      <c r="K32" s="172"/>
    </row>
    <row r="33" spans="1:11">
      <c r="A33" s="176"/>
      <c r="B33" s="179"/>
      <c r="C33" s="172"/>
      <c r="D33" s="181"/>
      <c r="E33" s="172"/>
      <c r="F33" s="172"/>
      <c r="G33" s="172"/>
      <c r="H33" s="172"/>
      <c r="I33" s="177"/>
      <c r="J33" s="172"/>
      <c r="K33" s="172"/>
    </row>
    <row r="34" spans="1:11">
      <c r="A34" s="176"/>
      <c r="B34" s="179"/>
      <c r="C34" s="172"/>
      <c r="D34" s="181"/>
      <c r="E34" s="172"/>
      <c r="F34" s="172"/>
      <c r="G34" s="172"/>
      <c r="H34" s="172"/>
      <c r="I34" s="177"/>
      <c r="J34" s="172"/>
      <c r="K34" s="172"/>
    </row>
    <row r="35" spans="1:11">
      <c r="A35" s="176"/>
      <c r="B35" s="179"/>
      <c r="C35" s="172"/>
      <c r="D35" s="182"/>
      <c r="E35" s="172"/>
      <c r="F35" s="172"/>
      <c r="G35" s="172"/>
      <c r="H35" s="172"/>
      <c r="I35" s="177"/>
      <c r="J35" s="172"/>
      <c r="K35" s="172"/>
    </row>
    <row r="36" spans="1:11">
      <c r="A36" s="176"/>
      <c r="B36" s="179"/>
      <c r="C36" s="172"/>
      <c r="D36" s="183"/>
      <c r="E36" s="172"/>
      <c r="F36" s="172"/>
      <c r="G36" s="172"/>
      <c r="H36" s="172"/>
      <c r="I36" s="184"/>
      <c r="J36" s="172"/>
      <c r="K36" s="172"/>
    </row>
    <row r="37" spans="1:11">
      <c r="A37" s="176"/>
      <c r="B37" s="179"/>
      <c r="C37" s="185"/>
      <c r="D37" s="181"/>
      <c r="E37" s="172"/>
      <c r="F37" s="172"/>
      <c r="G37" s="172"/>
      <c r="H37" s="172"/>
      <c r="I37" s="186"/>
      <c r="J37" s="172"/>
      <c r="K37" s="172"/>
    </row>
    <row r="38" spans="1:11">
      <c r="A38" s="176"/>
      <c r="B38" s="179"/>
      <c r="C38" s="185"/>
      <c r="D38" s="181"/>
      <c r="E38" s="172"/>
      <c r="F38" s="177"/>
      <c r="G38" s="172"/>
      <c r="H38" s="172"/>
      <c r="I38" s="186"/>
      <c r="J38" s="172"/>
      <c r="K38" s="172"/>
    </row>
    <row r="39" spans="1:11">
      <c r="A39" s="176"/>
      <c r="B39" s="179"/>
      <c r="C39" s="185"/>
      <c r="D39" s="181"/>
      <c r="E39" s="172"/>
      <c r="F39" s="177"/>
      <c r="G39" s="172"/>
      <c r="H39" s="172"/>
      <c r="I39" s="186"/>
      <c r="J39" s="172"/>
      <c r="K39" s="172"/>
    </row>
    <row r="40" spans="1:11">
      <c r="A40" s="176"/>
      <c r="B40" s="179"/>
      <c r="C40" s="172"/>
      <c r="D40" s="172"/>
      <c r="E40" s="172"/>
      <c r="F40" s="177"/>
      <c r="G40" s="172"/>
      <c r="H40" s="172"/>
      <c r="I40" s="177"/>
      <c r="J40" s="172"/>
      <c r="K40" s="172"/>
    </row>
    <row r="41" spans="1:11">
      <c r="A41" s="176"/>
      <c r="B41" s="179"/>
      <c r="C41" s="172"/>
      <c r="D41" s="172"/>
      <c r="E41" s="172"/>
      <c r="F41" s="177"/>
      <c r="G41" s="172"/>
      <c r="H41" s="172"/>
      <c r="I41" s="177"/>
      <c r="J41" s="172"/>
      <c r="K41" s="172"/>
    </row>
    <row r="42" spans="1:11">
      <c r="A42" s="176"/>
      <c r="B42" s="179"/>
      <c r="C42" s="172"/>
      <c r="D42" s="187"/>
      <c r="E42" s="187"/>
      <c r="F42" s="187"/>
      <c r="G42" s="187"/>
      <c r="H42" s="187"/>
      <c r="I42" s="187"/>
      <c r="J42" s="187"/>
      <c r="K42" s="172"/>
    </row>
    <row r="43" spans="1:11">
      <c r="A43" s="176"/>
      <c r="B43" s="179"/>
      <c r="C43" s="172"/>
      <c r="D43" s="187"/>
      <c r="E43" s="187"/>
      <c r="F43" s="187"/>
      <c r="G43" s="187"/>
      <c r="H43" s="187"/>
      <c r="I43" s="187"/>
      <c r="J43" s="187"/>
      <c r="K43" s="172"/>
    </row>
    <row r="44" spans="1:11">
      <c r="A44" s="176"/>
      <c r="B44" s="179"/>
      <c r="C44" s="172"/>
      <c r="D44" s="187"/>
      <c r="E44" s="187"/>
      <c r="F44" s="187"/>
      <c r="G44" s="187"/>
      <c r="H44" s="187"/>
      <c r="I44" s="187"/>
      <c r="J44" s="187"/>
      <c r="K44" s="172"/>
    </row>
    <row r="45" spans="1:11">
      <c r="A45" s="176"/>
      <c r="B45" s="179"/>
      <c r="C45" s="172"/>
      <c r="D45" s="187"/>
      <c r="E45" s="187"/>
      <c r="F45" s="187"/>
      <c r="G45" s="187"/>
      <c r="H45" s="187"/>
      <c r="I45" s="187"/>
      <c r="J45" s="187"/>
      <c r="K45" s="172"/>
    </row>
    <row r="46" spans="1:11">
      <c r="A46" s="143"/>
      <c r="B46" s="31"/>
      <c r="C46" s="149"/>
      <c r="D46" s="188"/>
      <c r="E46" s="189"/>
      <c r="F46" s="189"/>
      <c r="G46" s="189"/>
      <c r="H46" s="189"/>
      <c r="I46" s="189"/>
      <c r="J46" s="189"/>
      <c r="K46" s="149"/>
    </row>
    <row r="47" spans="1:11">
      <c r="A47" s="143"/>
      <c r="B47" s="31"/>
      <c r="C47" s="149"/>
      <c r="D47" s="188"/>
      <c r="E47" s="189"/>
      <c r="F47" s="189"/>
      <c r="G47" s="189"/>
      <c r="H47" s="189"/>
      <c r="I47" s="189"/>
      <c r="J47" s="189"/>
      <c r="K47" s="149"/>
    </row>
    <row r="48" spans="1:11">
      <c r="A48" s="143"/>
      <c r="B48" s="31"/>
      <c r="C48" s="149"/>
      <c r="D48" s="188"/>
      <c r="E48" s="189"/>
      <c r="F48" s="189"/>
      <c r="G48" s="189"/>
      <c r="H48" s="189"/>
      <c r="I48" s="189"/>
      <c r="J48" s="189"/>
      <c r="K48" s="149"/>
    </row>
    <row r="49" spans="1:11">
      <c r="A49" s="143"/>
      <c r="B49" s="31"/>
      <c r="C49" s="149"/>
      <c r="D49" s="188"/>
      <c r="E49" s="189"/>
      <c r="F49" s="189"/>
      <c r="G49" s="189"/>
      <c r="H49" s="189"/>
      <c r="I49" s="189"/>
      <c r="J49" s="189"/>
      <c r="K49" s="149"/>
    </row>
    <row r="50" spans="1:11">
      <c r="A50" s="143"/>
      <c r="B50" s="31"/>
      <c r="C50" s="149"/>
      <c r="D50" s="188"/>
      <c r="E50" s="189"/>
      <c r="F50" s="189"/>
      <c r="G50" s="189"/>
      <c r="H50" s="189"/>
      <c r="I50" s="189"/>
      <c r="J50" s="189"/>
      <c r="K50" s="149"/>
    </row>
    <row r="51" spans="1:11">
      <c r="A51" s="143"/>
      <c r="B51" s="31"/>
      <c r="C51" s="149"/>
      <c r="D51" s="188"/>
      <c r="E51" s="189"/>
      <c r="F51" s="189"/>
      <c r="G51" s="189"/>
      <c r="H51" s="189"/>
      <c r="I51" s="189"/>
      <c r="J51" s="189"/>
      <c r="K51" s="149"/>
    </row>
    <row r="52" spans="1:11">
      <c r="A52" s="36"/>
      <c r="B52" s="31"/>
      <c r="C52" s="149"/>
      <c r="D52" s="149"/>
      <c r="E52" s="149"/>
      <c r="F52" s="149"/>
      <c r="G52" s="149"/>
      <c r="H52" s="149"/>
      <c r="I52" s="190"/>
      <c r="J52" s="149"/>
      <c r="K52" s="191" t="s">
        <v>130</v>
      </c>
    </row>
    <row r="53" spans="1:11">
      <c r="A53" s="36"/>
      <c r="B53" s="149"/>
      <c r="C53" s="149"/>
      <c r="D53" s="149"/>
      <c r="E53" s="149"/>
      <c r="F53" s="149"/>
      <c r="G53" s="149"/>
      <c r="H53" s="149"/>
      <c r="I53" s="149"/>
      <c r="J53" s="149"/>
      <c r="K53" s="149"/>
    </row>
    <row r="54" spans="1:11">
      <c r="A54" s="36"/>
      <c r="B54" s="31" t="s">
        <v>7</v>
      </c>
      <c r="C54" s="31"/>
      <c r="D54" s="153" t="s">
        <v>89</v>
      </c>
      <c r="E54" s="31"/>
      <c r="F54" s="31"/>
      <c r="G54" s="31"/>
      <c r="H54" s="31"/>
      <c r="I54" s="141"/>
      <c r="J54" s="31"/>
      <c r="K54" s="191" t="str">
        <f>K3</f>
        <v>For  the 12 months ended 12/31/2023</v>
      </c>
    </row>
    <row r="55" spans="1:11">
      <c r="A55" s="36"/>
      <c r="B55" s="192"/>
      <c r="C55" s="29"/>
      <c r="D55" s="32" t="s">
        <v>118</v>
      </c>
      <c r="E55" s="29"/>
      <c r="F55" s="29"/>
      <c r="G55" s="29"/>
      <c r="H55" s="29"/>
      <c r="I55" s="29"/>
      <c r="J55" s="29"/>
      <c r="K55" s="29"/>
    </row>
    <row r="56" spans="1:11">
      <c r="A56" s="36"/>
      <c r="B56" s="31"/>
      <c r="C56" s="29"/>
      <c r="D56" s="652" t="str">
        <f>D5</f>
        <v>NextEra Energy Transmission MidAtlantic Indiana, Inc.</v>
      </c>
      <c r="E56" s="29"/>
      <c r="F56" s="29"/>
      <c r="G56" s="29" t="s">
        <v>8</v>
      </c>
      <c r="H56" s="29"/>
      <c r="I56" s="29"/>
      <c r="J56" s="29"/>
      <c r="K56" s="29"/>
    </row>
    <row r="57" spans="1:11">
      <c r="A57" s="743"/>
      <c r="B57" s="743"/>
      <c r="C57" s="743"/>
      <c r="D57" s="743"/>
      <c r="E57" s="743"/>
      <c r="F57" s="743"/>
      <c r="G57" s="743"/>
      <c r="H57" s="743"/>
      <c r="I57" s="743"/>
      <c r="J57" s="743"/>
      <c r="K57" s="743"/>
    </row>
    <row r="58" spans="1:11">
      <c r="A58" s="36"/>
      <c r="B58" s="153" t="s">
        <v>9</v>
      </c>
      <c r="C58" s="153" t="s">
        <v>10</v>
      </c>
      <c r="D58" s="153" t="s">
        <v>11</v>
      </c>
      <c r="E58" s="29" t="s">
        <v>8</v>
      </c>
      <c r="F58" s="29"/>
      <c r="G58" s="152" t="s">
        <v>12</v>
      </c>
      <c r="H58" s="29"/>
      <c r="I58" s="152" t="s">
        <v>13</v>
      </c>
      <c r="J58" s="29"/>
      <c r="K58" s="153"/>
    </row>
    <row r="59" spans="1:11">
      <c r="A59" s="36"/>
      <c r="B59" s="31"/>
      <c r="C59" s="193"/>
      <c r="D59" s="29"/>
      <c r="E59" s="29"/>
      <c r="F59" s="29"/>
      <c r="G59" s="143"/>
      <c r="H59" s="29"/>
      <c r="I59" s="194" t="s">
        <v>23</v>
      </c>
      <c r="J59" s="29"/>
      <c r="K59" s="153"/>
    </row>
    <row r="60" spans="1:11">
      <c r="A60" s="143" t="s">
        <v>14</v>
      </c>
      <c r="B60" s="31"/>
      <c r="C60" s="195" t="s">
        <v>250</v>
      </c>
      <c r="D60" s="194" t="s">
        <v>25</v>
      </c>
      <c r="E60" s="196"/>
      <c r="F60" s="194" t="s">
        <v>26</v>
      </c>
      <c r="G60" s="36"/>
      <c r="H60" s="196"/>
      <c r="I60" s="143" t="s">
        <v>27</v>
      </c>
      <c r="J60" s="29"/>
      <c r="K60" s="153"/>
    </row>
    <row r="61" spans="1:11" ht="13.5" thickBot="1">
      <c r="A61" s="33" t="s">
        <v>16</v>
      </c>
      <c r="B61" s="197" t="s">
        <v>477</v>
      </c>
      <c r="C61" s="29"/>
      <c r="D61" s="29"/>
      <c r="E61" s="29"/>
      <c r="F61" s="29"/>
      <c r="G61" s="29"/>
      <c r="H61" s="29"/>
      <c r="I61" s="29"/>
      <c r="J61" s="29"/>
      <c r="K61" s="29"/>
    </row>
    <row r="62" spans="1:11">
      <c r="A62" s="143"/>
      <c r="B62" s="31" t="s">
        <v>570</v>
      </c>
      <c r="C62" s="29"/>
      <c r="D62" s="29"/>
      <c r="E62" s="29"/>
      <c r="F62" s="29"/>
      <c r="G62" s="29"/>
      <c r="H62" s="29"/>
      <c r="I62" s="29"/>
      <c r="J62" s="29"/>
      <c r="K62" s="29"/>
    </row>
    <row r="63" spans="1:11">
      <c r="A63" s="143">
        <v>1</v>
      </c>
      <c r="B63" s="31" t="s">
        <v>367</v>
      </c>
      <c r="C63" s="44" t="s">
        <v>777</v>
      </c>
      <c r="D63" s="198">
        <v>0</v>
      </c>
      <c r="E63" s="29"/>
      <c r="F63" s="29" t="s">
        <v>28</v>
      </c>
      <c r="G63" s="199" t="s">
        <v>8</v>
      </c>
      <c r="H63" s="29"/>
      <c r="I63" s="18">
        <v>0</v>
      </c>
      <c r="J63" s="29"/>
      <c r="K63" s="29"/>
    </row>
    <row r="64" spans="1:11">
      <c r="A64" s="143">
        <f>+A63+1</f>
        <v>2</v>
      </c>
      <c r="B64" s="31" t="s">
        <v>29</v>
      </c>
      <c r="C64" s="44" t="s">
        <v>370</v>
      </c>
      <c r="D64" s="214">
        <f>'4- Rate Base'!C24</f>
        <v>8137573.1676923083</v>
      </c>
      <c r="E64" s="29"/>
      <c r="F64" s="29" t="s">
        <v>21</v>
      </c>
      <c r="G64" s="27">
        <f>I191</f>
        <v>1</v>
      </c>
      <c r="H64" s="44"/>
      <c r="I64" s="18">
        <f>+G64*D64</f>
        <v>8137573.1676923083</v>
      </c>
      <c r="J64" s="29"/>
      <c r="K64" s="29"/>
    </row>
    <row r="65" spans="1:11">
      <c r="A65" s="143">
        <f t="shared" ref="A65:A104" si="0">+A64+1</f>
        <v>3</v>
      </c>
      <c r="B65" s="31" t="s">
        <v>368</v>
      </c>
      <c r="C65" s="44" t="s">
        <v>372</v>
      </c>
      <c r="D65" s="198">
        <v>0</v>
      </c>
      <c r="E65" s="29"/>
      <c r="F65" s="29" t="s">
        <v>28</v>
      </c>
      <c r="G65" s="159">
        <v>0</v>
      </c>
      <c r="H65" s="44"/>
      <c r="I65" s="18">
        <v>0</v>
      </c>
      <c r="J65" s="29"/>
      <c r="K65" s="29"/>
    </row>
    <row r="66" spans="1:11">
      <c r="A66" s="143">
        <f t="shared" si="0"/>
        <v>4</v>
      </c>
      <c r="B66" s="31" t="s">
        <v>104</v>
      </c>
      <c r="C66" s="44" t="s">
        <v>371</v>
      </c>
      <c r="D66" s="214">
        <f>'4- Rate Base'!D24</f>
        <v>578</v>
      </c>
      <c r="E66" s="29"/>
      <c r="F66" s="29" t="s">
        <v>30</v>
      </c>
      <c r="G66" s="27">
        <f>I199</f>
        <v>1</v>
      </c>
      <c r="H66" s="44"/>
      <c r="I66" s="18">
        <f>+G66*D66</f>
        <v>578</v>
      </c>
      <c r="J66" s="29"/>
      <c r="K66" s="29"/>
    </row>
    <row r="67" spans="1:11" ht="13.5" thickBot="1">
      <c r="A67" s="143">
        <f t="shared" si="0"/>
        <v>5</v>
      </c>
      <c r="B67" s="31" t="s">
        <v>369</v>
      </c>
      <c r="C67" s="29" t="s">
        <v>373</v>
      </c>
      <c r="D67" s="200">
        <v>0</v>
      </c>
      <c r="E67" s="29"/>
      <c r="F67" s="29" t="s">
        <v>132</v>
      </c>
      <c r="G67" s="27">
        <f>K203</f>
        <v>1</v>
      </c>
      <c r="H67" s="44"/>
      <c r="I67" s="201">
        <f>+G67*D67</f>
        <v>0</v>
      </c>
      <c r="J67" s="29"/>
      <c r="K67" s="29"/>
    </row>
    <row r="68" spans="1:11">
      <c r="A68" s="143">
        <f t="shared" si="0"/>
        <v>6</v>
      </c>
      <c r="B68" s="28" t="s">
        <v>279</v>
      </c>
      <c r="C68" s="29" t="s">
        <v>278</v>
      </c>
      <c r="D68" s="18">
        <f>SUM(D63:D67)</f>
        <v>8138151.1676923083</v>
      </c>
      <c r="E68" s="29"/>
      <c r="F68" s="29" t="s">
        <v>31</v>
      </c>
      <c r="G68" s="202">
        <f>IF(I68&gt;0,I68/D68,0)</f>
        <v>1</v>
      </c>
      <c r="H68" s="44"/>
      <c r="I68" s="18">
        <f>SUM(I63:I67)</f>
        <v>8138151.1676923083</v>
      </c>
      <c r="J68" s="29"/>
      <c r="K68" s="203"/>
    </row>
    <row r="69" spans="1:11">
      <c r="A69" s="143"/>
      <c r="B69" s="31"/>
      <c r="C69" s="29"/>
      <c r="D69" s="18"/>
      <c r="E69" s="29"/>
      <c r="F69" s="29"/>
      <c r="G69" s="203"/>
      <c r="H69" s="29"/>
      <c r="I69" s="18"/>
      <c r="J69" s="29"/>
      <c r="K69" s="203"/>
    </row>
    <row r="70" spans="1:11">
      <c r="A70" s="143">
        <f>+A68+1</f>
        <v>7</v>
      </c>
      <c r="B70" s="31" t="s">
        <v>571</v>
      </c>
      <c r="C70" s="29"/>
      <c r="D70" s="18"/>
      <c r="E70" s="29"/>
      <c r="F70" s="29"/>
      <c r="G70" s="29"/>
      <c r="H70" s="29"/>
      <c r="I70" s="18"/>
      <c r="J70" s="29"/>
      <c r="K70" s="29"/>
    </row>
    <row r="71" spans="1:11">
      <c r="A71" s="143">
        <f t="shared" si="0"/>
        <v>8</v>
      </c>
      <c r="B71" s="31" t="s">
        <v>367</v>
      </c>
      <c r="C71" s="29" t="s">
        <v>374</v>
      </c>
      <c r="D71" s="198">
        <v>0</v>
      </c>
      <c r="E71" s="29"/>
      <c r="F71" s="29" t="s">
        <v>28</v>
      </c>
      <c r="G71" s="199" t="s">
        <v>8</v>
      </c>
      <c r="H71" s="29"/>
      <c r="I71" s="18">
        <v>0</v>
      </c>
      <c r="J71" s="29"/>
      <c r="K71" s="29"/>
    </row>
    <row r="72" spans="1:11">
      <c r="A72" s="143">
        <f t="shared" si="0"/>
        <v>9</v>
      </c>
      <c r="B72" s="31" t="s">
        <v>29</v>
      </c>
      <c r="C72" s="29" t="s">
        <v>376</v>
      </c>
      <c r="D72" s="214">
        <f>'4- Rate Base'!I24</f>
        <v>1819167.8346153847</v>
      </c>
      <c r="E72" s="29"/>
      <c r="F72" s="29" t="s">
        <v>21</v>
      </c>
      <c r="G72" s="27">
        <f>+G64</f>
        <v>1</v>
      </c>
      <c r="H72" s="44"/>
      <c r="I72" s="18">
        <f>+G72*D72</f>
        <v>1819167.8346153847</v>
      </c>
      <c r="J72" s="29"/>
      <c r="K72" s="29"/>
    </row>
    <row r="73" spans="1:11">
      <c r="A73" s="143">
        <f t="shared" si="0"/>
        <v>10</v>
      </c>
      <c r="B73" s="31" t="s">
        <v>368</v>
      </c>
      <c r="C73" s="29" t="s">
        <v>375</v>
      </c>
      <c r="D73" s="198">
        <v>0</v>
      </c>
      <c r="E73" s="29"/>
      <c r="F73" s="29" t="s">
        <v>28</v>
      </c>
      <c r="G73" s="27">
        <f>+G65</f>
        <v>0</v>
      </c>
      <c r="H73" s="44"/>
      <c r="I73" s="214">
        <f>+G73*D73</f>
        <v>0</v>
      </c>
      <c r="J73" s="29"/>
      <c r="K73" s="29"/>
    </row>
    <row r="74" spans="1:11">
      <c r="A74" s="143">
        <f t="shared" si="0"/>
        <v>11</v>
      </c>
      <c r="B74" s="31" t="s">
        <v>104</v>
      </c>
      <c r="C74" s="29" t="s">
        <v>377</v>
      </c>
      <c r="D74" s="214">
        <f>'4- Rate Base'!J24</f>
        <v>0</v>
      </c>
      <c r="E74" s="29"/>
      <c r="F74" s="29" t="s">
        <v>30</v>
      </c>
      <c r="G74" s="27">
        <f>+G66</f>
        <v>1</v>
      </c>
      <c r="H74" s="44"/>
      <c r="I74" s="18">
        <f>+G74*D74</f>
        <v>0</v>
      </c>
      <c r="J74" s="29"/>
      <c r="K74" s="29"/>
    </row>
    <row r="75" spans="1:11" ht="13.5" thickBot="1">
      <c r="A75" s="143">
        <f t="shared" si="0"/>
        <v>12</v>
      </c>
      <c r="B75" s="31" t="s">
        <v>369</v>
      </c>
      <c r="C75" s="29" t="s">
        <v>373</v>
      </c>
      <c r="D75" s="200">
        <v>0</v>
      </c>
      <c r="E75" s="29"/>
      <c r="F75" s="29" t="s">
        <v>132</v>
      </c>
      <c r="G75" s="27">
        <f>+G67</f>
        <v>1</v>
      </c>
      <c r="H75" s="44"/>
      <c r="I75" s="201">
        <f>+G75*D75</f>
        <v>0</v>
      </c>
      <c r="J75" s="29"/>
      <c r="K75" s="29"/>
    </row>
    <row r="76" spans="1:11">
      <c r="A76" s="143">
        <f t="shared" si="0"/>
        <v>13</v>
      </c>
      <c r="B76" s="31" t="s">
        <v>281</v>
      </c>
      <c r="C76" s="29" t="s">
        <v>280</v>
      </c>
      <c r="D76" s="18">
        <f>SUM(D71:D75)</f>
        <v>1819167.8346153847</v>
      </c>
      <c r="E76" s="29"/>
      <c r="F76" s="29"/>
      <c r="G76" s="27"/>
      <c r="H76" s="44"/>
      <c r="I76" s="18">
        <f>SUM(I71:I75)</f>
        <v>1819167.8346153847</v>
      </c>
      <c r="J76" s="29"/>
      <c r="K76" s="29"/>
    </row>
    <row r="77" spans="1:11">
      <c r="A77" s="143"/>
      <c r="B77" s="36"/>
      <c r="C77" s="29" t="s">
        <v>8</v>
      </c>
      <c r="D77" s="18"/>
      <c r="E77" s="29"/>
      <c r="F77" s="29"/>
      <c r="G77" s="202"/>
      <c r="H77" s="29"/>
      <c r="I77" s="18"/>
      <c r="J77" s="29"/>
      <c r="K77" s="203"/>
    </row>
    <row r="78" spans="1:11">
      <c r="A78" s="143">
        <f>+A76+1</f>
        <v>14</v>
      </c>
      <c r="B78" s="31" t="s">
        <v>32</v>
      </c>
      <c r="C78" s="29"/>
      <c r="D78" s="18"/>
      <c r="E78" s="29"/>
      <c r="F78" s="29"/>
      <c r="G78" s="27"/>
      <c r="H78" s="29"/>
      <c r="I78" s="18"/>
      <c r="J78" s="29"/>
      <c r="K78" s="29"/>
    </row>
    <row r="79" spans="1:11">
      <c r="A79" s="143">
        <f t="shared" si="0"/>
        <v>15</v>
      </c>
      <c r="B79" s="31" t="s">
        <v>367</v>
      </c>
      <c r="C79" s="29" t="str">
        <f>"(line "&amp;A63&amp;"minus line "&amp;A71&amp;")"</f>
        <v>(line 1minus line 8)</v>
      </c>
      <c r="D79" s="18">
        <f>D63-D71</f>
        <v>0</v>
      </c>
      <c r="E79" s="44"/>
      <c r="F79" s="44"/>
      <c r="G79" s="202"/>
      <c r="H79" s="44"/>
      <c r="I79" s="18">
        <f>I63-I71</f>
        <v>0</v>
      </c>
      <c r="J79" s="29"/>
      <c r="K79" s="203"/>
    </row>
    <row r="80" spans="1:11">
      <c r="A80" s="143">
        <f t="shared" si="0"/>
        <v>16</v>
      </c>
      <c r="B80" s="31" t="s">
        <v>29</v>
      </c>
      <c r="C80" s="29" t="s">
        <v>795</v>
      </c>
      <c r="D80" s="18">
        <f>D64-D72</f>
        <v>6318405.3330769241</v>
      </c>
      <c r="E80" s="44"/>
      <c r="F80" s="44"/>
      <c r="G80" s="27"/>
      <c r="H80" s="44"/>
      <c r="I80" s="18">
        <f>I64-I72</f>
        <v>6318405.3330769241</v>
      </c>
      <c r="J80" s="29"/>
      <c r="K80" s="203"/>
    </row>
    <row r="81" spans="1:11">
      <c r="A81" s="143">
        <f t="shared" si="0"/>
        <v>17</v>
      </c>
      <c r="B81" s="31" t="s">
        <v>368</v>
      </c>
      <c r="C81" s="29" t="str">
        <f>"(line "&amp;A65&amp;" minus line "&amp;A73&amp;")"</f>
        <v>(line 3 minus line 10)</v>
      </c>
      <c r="D81" s="18">
        <f>D65-D73</f>
        <v>0</v>
      </c>
      <c r="E81" s="44"/>
      <c r="F81" s="44"/>
      <c r="G81" s="202"/>
      <c r="H81" s="44"/>
      <c r="I81" s="214">
        <f>I65-I73</f>
        <v>0</v>
      </c>
      <c r="J81" s="29"/>
      <c r="K81" s="203"/>
    </row>
    <row r="82" spans="1:11">
      <c r="A82" s="143">
        <f t="shared" si="0"/>
        <v>18</v>
      </c>
      <c r="B82" s="31" t="s">
        <v>104</v>
      </c>
      <c r="C82" s="29" t="s">
        <v>796</v>
      </c>
      <c r="D82" s="18">
        <f>D66-D74</f>
        <v>578</v>
      </c>
      <c r="E82" s="44"/>
      <c r="F82" s="44"/>
      <c r="G82" s="202"/>
      <c r="H82" s="44"/>
      <c r="I82" s="18">
        <f>I66-I74</f>
        <v>578</v>
      </c>
      <c r="J82" s="29"/>
      <c r="K82" s="203"/>
    </row>
    <row r="83" spans="1:11" ht="13.5" thickBot="1">
      <c r="A83" s="143">
        <f t="shared" si="0"/>
        <v>19</v>
      </c>
      <c r="B83" s="31" t="s">
        <v>369</v>
      </c>
      <c r="C83" s="29" t="str">
        <f>"(line "&amp;A67&amp;" minus line "&amp;A75&amp;")"</f>
        <v>(line 5 minus line 12)</v>
      </c>
      <c r="D83" s="201">
        <f>D67-D75</f>
        <v>0</v>
      </c>
      <c r="E83" s="44"/>
      <c r="F83" s="44"/>
      <c r="G83" s="202"/>
      <c r="H83" s="44"/>
      <c r="I83" s="201">
        <f>I67-I75</f>
        <v>0</v>
      </c>
      <c r="J83" s="29"/>
      <c r="K83" s="203"/>
    </row>
    <row r="84" spans="1:11">
      <c r="A84" s="143">
        <f t="shared" si="0"/>
        <v>20</v>
      </c>
      <c r="B84" s="31" t="s">
        <v>285</v>
      </c>
      <c r="C84" s="29" t="s">
        <v>282</v>
      </c>
      <c r="D84" s="18">
        <f>SUM(D79:D83)</f>
        <v>6318983.3330769241</v>
      </c>
      <c r="E84" s="44"/>
      <c r="F84" s="44" t="s">
        <v>33</v>
      </c>
      <c r="G84" s="202">
        <f>IF(I84&gt;0,I84/D84,0)</f>
        <v>1</v>
      </c>
      <c r="H84" s="44"/>
      <c r="I84" s="18">
        <f>SUM(I79:I83)</f>
        <v>6318983.3330769241</v>
      </c>
      <c r="J84" s="29"/>
      <c r="K84" s="29"/>
    </row>
    <row r="85" spans="1:11">
      <c r="A85" s="143"/>
      <c r="B85" s="36"/>
      <c r="C85" s="29"/>
      <c r="D85" s="18"/>
      <c r="E85" s="29"/>
      <c r="F85" s="36"/>
      <c r="G85" s="36"/>
      <c r="H85" s="29"/>
      <c r="I85" s="18"/>
      <c r="J85" s="29"/>
      <c r="K85" s="203"/>
    </row>
    <row r="86" spans="1:11">
      <c r="A86" s="143">
        <f>+A84+1</f>
        <v>21</v>
      </c>
      <c r="B86" s="28" t="s">
        <v>572</v>
      </c>
      <c r="C86" s="29"/>
      <c r="D86" s="18"/>
      <c r="E86" s="29"/>
      <c r="F86" s="29"/>
      <c r="G86" s="29"/>
      <c r="H86" s="29"/>
      <c r="I86" s="18"/>
      <c r="J86" s="29"/>
      <c r="K86" s="29"/>
    </row>
    <row r="87" spans="1:11">
      <c r="A87" s="143">
        <f t="shared" si="0"/>
        <v>22</v>
      </c>
      <c r="B87" s="31" t="s">
        <v>105</v>
      </c>
      <c r="C87" s="29" t="s">
        <v>716</v>
      </c>
      <c r="D87" s="214">
        <f>-'4- Rate Base'!E44</f>
        <v>0</v>
      </c>
      <c r="E87" s="37"/>
      <c r="F87" s="37" t="s">
        <v>28</v>
      </c>
      <c r="G87" s="204" t="s">
        <v>133</v>
      </c>
      <c r="H87" s="44"/>
      <c r="I87" s="18">
        <v>0</v>
      </c>
      <c r="J87" s="29"/>
      <c r="K87" s="203"/>
    </row>
    <row r="88" spans="1:11">
      <c r="A88" s="143">
        <f t="shared" si="0"/>
        <v>23</v>
      </c>
      <c r="B88" s="31" t="s">
        <v>106</v>
      </c>
      <c r="C88" s="29" t="s">
        <v>717</v>
      </c>
      <c r="D88" s="557">
        <f>-'4- Rate Base'!F44</f>
        <v>-868481.13470319635</v>
      </c>
      <c r="E88" s="29"/>
      <c r="F88" s="29" t="s">
        <v>34</v>
      </c>
      <c r="G88" s="206">
        <f>+G84</f>
        <v>1</v>
      </c>
      <c r="H88" s="44"/>
      <c r="I88" s="18">
        <f>D88*G88</f>
        <v>-868481.13470319635</v>
      </c>
      <c r="J88" s="29"/>
      <c r="K88" s="203"/>
    </row>
    <row r="89" spans="1:11">
      <c r="A89" s="143">
        <f t="shared" si="0"/>
        <v>24</v>
      </c>
      <c r="B89" s="31" t="s">
        <v>107</v>
      </c>
      <c r="C89" s="29" t="s">
        <v>718</v>
      </c>
      <c r="D89" s="557">
        <f>-'4- Rate Base'!G44</f>
        <v>-236621.91152968036</v>
      </c>
      <c r="E89" s="29"/>
      <c r="F89" s="29" t="s">
        <v>34</v>
      </c>
      <c r="G89" s="206">
        <f>+G88</f>
        <v>1</v>
      </c>
      <c r="H89" s="44"/>
      <c r="I89" s="18">
        <f>D89*G89</f>
        <v>-236621.91152968036</v>
      </c>
      <c r="J89" s="29"/>
      <c r="K89" s="203"/>
    </row>
    <row r="90" spans="1:11">
      <c r="A90" s="143">
        <f t="shared" si="0"/>
        <v>25</v>
      </c>
      <c r="B90" s="31" t="s">
        <v>112</v>
      </c>
      <c r="C90" s="29" t="s">
        <v>719</v>
      </c>
      <c r="D90" s="557">
        <f>-'4- Rate Base'!H44</f>
        <v>0</v>
      </c>
      <c r="E90" s="29"/>
      <c r="F90" s="29" t="s">
        <v>34</v>
      </c>
      <c r="G90" s="206">
        <f>+G89</f>
        <v>1</v>
      </c>
      <c r="H90" s="44"/>
      <c r="I90" s="18">
        <f>D90*G90</f>
        <v>0</v>
      </c>
      <c r="J90" s="29"/>
      <c r="K90" s="203"/>
    </row>
    <row r="91" spans="1:11">
      <c r="A91" s="143">
        <f t="shared" si="0"/>
        <v>26</v>
      </c>
      <c r="B91" s="36" t="s">
        <v>108</v>
      </c>
      <c r="C91" s="36" t="s">
        <v>577</v>
      </c>
      <c r="D91" s="557">
        <f>-'4- Rate Base'!I44</f>
        <v>0</v>
      </c>
      <c r="E91" s="29"/>
      <c r="F91" s="29" t="s">
        <v>34</v>
      </c>
      <c r="G91" s="206">
        <f>+G89</f>
        <v>1</v>
      </c>
      <c r="H91" s="44"/>
      <c r="I91" s="42">
        <f>D91*G91</f>
        <v>0</v>
      </c>
      <c r="J91" s="29"/>
      <c r="K91" s="203"/>
    </row>
    <row r="92" spans="1:11" s="298" customFormat="1">
      <c r="A92" s="461" t="s">
        <v>492</v>
      </c>
      <c r="B92" s="34" t="s">
        <v>569</v>
      </c>
      <c r="C92" s="34" t="s">
        <v>835</v>
      </c>
      <c r="D92" s="557">
        <f>-'4- Rate Base'!I59</f>
        <v>0</v>
      </c>
      <c r="E92" s="37"/>
      <c r="F92" s="37" t="s">
        <v>93</v>
      </c>
      <c r="G92" s="462">
        <f>G93</f>
        <v>1</v>
      </c>
      <c r="H92" s="215"/>
      <c r="I92" s="52">
        <f>+G92*D92</f>
        <v>0</v>
      </c>
      <c r="J92" s="37"/>
      <c r="K92" s="463"/>
    </row>
    <row r="93" spans="1:11">
      <c r="A93" s="143">
        <f>+A91+1</f>
        <v>27</v>
      </c>
      <c r="B93" s="173" t="s">
        <v>103</v>
      </c>
      <c r="C93" s="211" t="s">
        <v>251</v>
      </c>
      <c r="D93" s="557">
        <f>'4- Rate Base'!E24</f>
        <v>0</v>
      </c>
      <c r="E93" s="207"/>
      <c r="F93" s="208" t="str">
        <f>+F94</f>
        <v>DA</v>
      </c>
      <c r="G93" s="209">
        <v>1</v>
      </c>
      <c r="H93" s="207"/>
      <c r="I93" s="42">
        <f>+G93*D93</f>
        <v>0</v>
      </c>
      <c r="K93" s="203"/>
    </row>
    <row r="94" spans="1:11">
      <c r="A94" s="143">
        <f t="shared" si="0"/>
        <v>28</v>
      </c>
      <c r="B94" s="210" t="s">
        <v>121</v>
      </c>
      <c r="C94" s="211" t="s">
        <v>415</v>
      </c>
      <c r="D94" s="557">
        <f>+'4- Rate Base'!C44</f>
        <v>0</v>
      </c>
      <c r="E94" s="208"/>
      <c r="F94" s="208" t="str">
        <f>+F95</f>
        <v>DA</v>
      </c>
      <c r="G94" s="209">
        <v>1</v>
      </c>
      <c r="H94" s="208"/>
      <c r="I94" s="42">
        <f>+G94*D94</f>
        <v>0</v>
      </c>
      <c r="K94" s="203"/>
    </row>
    <row r="95" spans="1:11" ht="13.5" thickBot="1">
      <c r="A95" s="143">
        <f t="shared" si="0"/>
        <v>29</v>
      </c>
      <c r="B95" s="210" t="s">
        <v>122</v>
      </c>
      <c r="C95" s="211" t="s">
        <v>378</v>
      </c>
      <c r="D95" s="226">
        <f>+'4- Rate Base'!D44</f>
        <v>0</v>
      </c>
      <c r="E95" s="207"/>
      <c r="F95" s="207" t="s">
        <v>93</v>
      </c>
      <c r="G95" s="212">
        <v>1</v>
      </c>
      <c r="H95" s="207"/>
      <c r="I95" s="201">
        <f>+G95*D95</f>
        <v>0</v>
      </c>
      <c r="K95" s="203"/>
    </row>
    <row r="96" spans="1:11">
      <c r="A96" s="143">
        <f t="shared" si="0"/>
        <v>30</v>
      </c>
      <c r="B96" s="31" t="s">
        <v>284</v>
      </c>
      <c r="C96" s="29" t="s">
        <v>283</v>
      </c>
      <c r="D96" s="18">
        <f>SUM(D87:D95)</f>
        <v>-1105103.0462328768</v>
      </c>
      <c r="E96" s="29"/>
      <c r="F96" s="29"/>
      <c r="G96" s="44"/>
      <c r="H96" s="44"/>
      <c r="I96" s="18">
        <f>SUM(I87:I95)</f>
        <v>-1105103.0462328768</v>
      </c>
      <c r="J96" s="29"/>
      <c r="K96" s="29"/>
    </row>
    <row r="97" spans="1:11">
      <c r="A97" s="143"/>
      <c r="B97" s="36"/>
      <c r="C97" s="29"/>
      <c r="D97" s="18"/>
      <c r="E97" s="29"/>
      <c r="F97" s="29"/>
      <c r="G97" s="203"/>
      <c r="H97" s="29"/>
      <c r="I97" s="18"/>
      <c r="J97" s="29"/>
      <c r="K97" s="203"/>
    </row>
    <row r="98" spans="1:11">
      <c r="A98" s="143">
        <f>+A96+1</f>
        <v>31</v>
      </c>
      <c r="B98" s="28" t="s">
        <v>578</v>
      </c>
      <c r="C98" s="213" t="s">
        <v>379</v>
      </c>
      <c r="D98" s="214">
        <f>+'4- Rate Base'!F24</f>
        <v>0</v>
      </c>
      <c r="E98" s="29"/>
      <c r="F98" s="29" t="s">
        <v>21</v>
      </c>
      <c r="G98" s="27">
        <f>+G72</f>
        <v>1</v>
      </c>
      <c r="H98" s="44"/>
      <c r="I98" s="18">
        <f>+G98*D98</f>
        <v>0</v>
      </c>
      <c r="J98" s="29"/>
      <c r="K98" s="29"/>
    </row>
    <row r="99" spans="1:11">
      <c r="A99" s="143"/>
      <c r="B99" s="31"/>
      <c r="C99" s="29"/>
      <c r="D99" s="18"/>
      <c r="E99" s="29"/>
      <c r="F99" s="29"/>
      <c r="G99" s="27"/>
      <c r="H99" s="44"/>
      <c r="I99" s="18"/>
      <c r="J99" s="29"/>
      <c r="K99" s="29"/>
    </row>
    <row r="100" spans="1:11">
      <c r="A100" s="143">
        <f>+A98+1</f>
        <v>32</v>
      </c>
      <c r="B100" s="31" t="s">
        <v>289</v>
      </c>
      <c r="C100" s="29" t="s">
        <v>129</v>
      </c>
      <c r="D100" s="18"/>
      <c r="E100" s="29"/>
      <c r="F100" s="29"/>
      <c r="G100" s="27"/>
      <c r="H100" s="44"/>
      <c r="I100" s="18"/>
      <c r="J100" s="29"/>
      <c r="K100" s="29"/>
    </row>
    <row r="101" spans="1:11">
      <c r="A101" s="143">
        <f t="shared" si="0"/>
        <v>33</v>
      </c>
      <c r="B101" s="31" t="s">
        <v>134</v>
      </c>
      <c r="C101" s="36" t="s">
        <v>380</v>
      </c>
      <c r="D101" s="214">
        <f>(D134-D131)/8</f>
        <v>89778.826249999998</v>
      </c>
      <c r="E101" s="37"/>
      <c r="F101" s="37"/>
      <c r="G101" s="159"/>
      <c r="H101" s="215"/>
      <c r="I101" s="214">
        <f>(I134-I131)/8</f>
        <v>89778.826249999998</v>
      </c>
      <c r="J101" s="149"/>
      <c r="K101" s="203"/>
    </row>
    <row r="102" spans="1:11">
      <c r="A102" s="143">
        <f t="shared" si="0"/>
        <v>34</v>
      </c>
      <c r="B102" s="31" t="s">
        <v>203</v>
      </c>
      <c r="C102" s="213" t="s">
        <v>418</v>
      </c>
      <c r="D102" s="214">
        <f>+'4- Rate Base'!G24</f>
        <v>0</v>
      </c>
      <c r="E102" s="29"/>
      <c r="F102" s="29" t="s">
        <v>21</v>
      </c>
      <c r="G102" s="27">
        <f>+G119</f>
        <v>1</v>
      </c>
      <c r="H102" s="44"/>
      <c r="I102" s="18">
        <f>+G102*D102</f>
        <v>0</v>
      </c>
      <c r="J102" s="29" t="s">
        <v>8</v>
      </c>
      <c r="K102" s="203"/>
    </row>
    <row r="103" spans="1:11" ht="13.5" thickBot="1">
      <c r="A103" s="143">
        <f t="shared" si="0"/>
        <v>35</v>
      </c>
      <c r="B103" s="31" t="s">
        <v>109</v>
      </c>
      <c r="C103" s="44" t="s">
        <v>381</v>
      </c>
      <c r="D103" s="226">
        <f>+'4- Rate Base'!H24</f>
        <v>4009.7853846153844</v>
      </c>
      <c r="E103" s="29"/>
      <c r="F103" s="29" t="s">
        <v>35</v>
      </c>
      <c r="G103" s="27">
        <f>+G68</f>
        <v>1</v>
      </c>
      <c r="H103" s="44"/>
      <c r="I103" s="201">
        <f>+G103*D103</f>
        <v>4009.7853846153844</v>
      </c>
      <c r="J103" s="29"/>
      <c r="K103" s="203"/>
    </row>
    <row r="104" spans="1:11">
      <c r="A104" s="143">
        <f t="shared" si="0"/>
        <v>36</v>
      </c>
      <c r="B104" s="31" t="s">
        <v>288</v>
      </c>
      <c r="C104" s="149" t="s">
        <v>558</v>
      </c>
      <c r="D104" s="18">
        <f>SUM(D101:D103)</f>
        <v>93788.611634615387</v>
      </c>
      <c r="E104" s="149"/>
      <c r="F104" s="149"/>
      <c r="G104" s="216"/>
      <c r="H104" s="216"/>
      <c r="I104" s="18">
        <f>I101+I102+I103</f>
        <v>93788.611634615387</v>
      </c>
      <c r="J104" s="149"/>
      <c r="K104" s="149"/>
    </row>
    <row r="105" spans="1:11" ht="13.5" thickBot="1">
      <c r="A105" s="143"/>
      <c r="B105" s="36"/>
      <c r="C105" s="29"/>
      <c r="D105" s="201"/>
      <c r="E105" s="29"/>
      <c r="F105" s="29"/>
      <c r="G105" s="29"/>
      <c r="H105" s="29"/>
      <c r="I105" s="201"/>
      <c r="J105" s="29"/>
      <c r="K105" s="29"/>
    </row>
    <row r="106" spans="1:11" ht="13.5" thickBot="1">
      <c r="A106" s="143">
        <f>+A104+1</f>
        <v>37</v>
      </c>
      <c r="B106" s="31" t="s">
        <v>291</v>
      </c>
      <c r="C106" s="29" t="s">
        <v>290</v>
      </c>
      <c r="D106" s="217">
        <f>+D104+D98+D96+D84</f>
        <v>5307668.8984786626</v>
      </c>
      <c r="E106" s="44"/>
      <c r="F106" s="44"/>
      <c r="G106" s="218"/>
      <c r="H106" s="44"/>
      <c r="I106" s="217">
        <f>+I104+I98+I96+I84</f>
        <v>5307668.8984786626</v>
      </c>
      <c r="J106" s="29"/>
      <c r="K106" s="203"/>
    </row>
    <row r="107" spans="1:11" ht="13.5" thickTop="1">
      <c r="A107" s="143"/>
      <c r="B107" s="31"/>
      <c r="C107" s="29"/>
      <c r="D107" s="219"/>
      <c r="E107" s="44"/>
      <c r="F107" s="44"/>
      <c r="G107" s="218"/>
      <c r="H107" s="44"/>
      <c r="I107" s="219"/>
      <c r="J107" s="29"/>
      <c r="K107" s="203"/>
    </row>
    <row r="108" spans="1:11">
      <c r="A108" s="143"/>
      <c r="B108" s="31"/>
      <c r="C108" s="29"/>
      <c r="D108" s="219"/>
      <c r="E108" s="44"/>
      <c r="F108" s="44"/>
      <c r="G108" s="218"/>
      <c r="H108" s="44"/>
      <c r="I108" s="219"/>
      <c r="J108" s="29"/>
      <c r="K108" s="203"/>
    </row>
    <row r="109" spans="1:11">
      <c r="A109" s="143"/>
      <c r="B109" s="31"/>
      <c r="C109" s="29"/>
      <c r="D109" s="29"/>
      <c r="E109" s="29"/>
      <c r="F109" s="29"/>
      <c r="G109" s="29"/>
      <c r="H109" s="29"/>
      <c r="I109" s="29"/>
      <c r="J109" s="29"/>
      <c r="K109" s="220" t="s">
        <v>135</v>
      </c>
    </row>
    <row r="110" spans="1:11">
      <c r="A110" s="143"/>
      <c r="B110" s="31"/>
      <c r="C110" s="29"/>
      <c r="D110" s="29"/>
      <c r="E110" s="29"/>
      <c r="F110" s="29"/>
      <c r="G110" s="29"/>
      <c r="H110" s="29"/>
      <c r="I110" s="29"/>
      <c r="J110" s="29"/>
      <c r="K110" s="220"/>
    </row>
    <row r="111" spans="1:11">
      <c r="A111" s="143"/>
      <c r="B111" s="31" t="s">
        <v>7</v>
      </c>
      <c r="C111" s="29"/>
      <c r="D111" s="32" t="s">
        <v>89</v>
      </c>
      <c r="E111" s="29"/>
      <c r="F111" s="29"/>
      <c r="G111" s="29"/>
      <c r="H111" s="29"/>
      <c r="I111" s="141"/>
      <c r="J111" s="29"/>
      <c r="K111" s="220" t="str">
        <f>K3</f>
        <v>For  the 12 months ended 12/31/2023</v>
      </c>
    </row>
    <row r="112" spans="1:11">
      <c r="A112" s="143"/>
      <c r="B112" s="31"/>
      <c r="C112" s="29"/>
      <c r="D112" s="32" t="s">
        <v>118</v>
      </c>
      <c r="E112" s="29"/>
      <c r="F112" s="29"/>
      <c r="G112" s="29"/>
      <c r="H112" s="29"/>
      <c r="I112" s="29"/>
      <c r="J112" s="29"/>
      <c r="K112" s="29"/>
    </row>
    <row r="113" spans="1:11">
      <c r="A113" s="143"/>
      <c r="B113" s="36"/>
      <c r="C113" s="29"/>
      <c r="D113" s="652" t="str">
        <f>D5</f>
        <v>NextEra Energy Transmission MidAtlantic Indiana, Inc.</v>
      </c>
      <c r="E113" s="29"/>
      <c r="F113" s="29"/>
      <c r="G113" s="29"/>
      <c r="H113" s="29"/>
      <c r="I113" s="29"/>
      <c r="J113" s="29"/>
      <c r="K113" s="29"/>
    </row>
    <row r="114" spans="1:11">
      <c r="A114" s="744"/>
      <c r="B114" s="744"/>
      <c r="C114" s="744"/>
      <c r="D114" s="744"/>
      <c r="E114" s="744"/>
      <c r="F114" s="744"/>
      <c r="G114" s="744"/>
      <c r="H114" s="744"/>
      <c r="I114" s="744"/>
      <c r="J114" s="744"/>
      <c r="K114" s="744"/>
    </row>
    <row r="115" spans="1:11">
      <c r="A115" s="143"/>
      <c r="B115" s="153" t="s">
        <v>9</v>
      </c>
      <c r="C115" s="153" t="s">
        <v>10</v>
      </c>
      <c r="D115" s="153" t="s">
        <v>11</v>
      </c>
      <c r="E115" s="29" t="s">
        <v>8</v>
      </c>
      <c r="F115" s="29"/>
      <c r="G115" s="152" t="s">
        <v>12</v>
      </c>
      <c r="H115" s="29"/>
      <c r="I115" s="152" t="s">
        <v>13</v>
      </c>
      <c r="J115" s="29"/>
      <c r="K115" s="29"/>
    </row>
    <row r="116" spans="1:11">
      <c r="A116" s="143" t="s">
        <v>14</v>
      </c>
      <c r="B116" s="31"/>
      <c r="C116" s="193"/>
      <c r="D116" s="29"/>
      <c r="E116" s="29"/>
      <c r="F116" s="29"/>
      <c r="G116" s="143"/>
      <c r="H116" s="29"/>
      <c r="I116" s="194" t="s">
        <v>23</v>
      </c>
      <c r="J116" s="29"/>
      <c r="K116" s="194"/>
    </row>
    <row r="117" spans="1:11" ht="13.5" thickBot="1">
      <c r="A117" s="33" t="s">
        <v>16</v>
      </c>
      <c r="B117" s="31"/>
      <c r="C117" s="195" t="s">
        <v>250</v>
      </c>
      <c r="D117" s="194" t="s">
        <v>25</v>
      </c>
      <c r="E117" s="196"/>
      <c r="F117" s="194" t="s">
        <v>26</v>
      </c>
      <c r="G117" s="36"/>
      <c r="H117" s="196"/>
      <c r="I117" s="143" t="s">
        <v>27</v>
      </c>
      <c r="J117" s="29"/>
      <c r="K117" s="194"/>
    </row>
    <row r="118" spans="1:11">
      <c r="A118" s="143"/>
      <c r="B118" s="31" t="s">
        <v>6</v>
      </c>
      <c r="C118" s="29"/>
      <c r="D118" s="29"/>
      <c r="E118" s="29"/>
      <c r="F118" s="29"/>
      <c r="G118" s="29"/>
      <c r="H118" s="29"/>
      <c r="I118" s="29"/>
      <c r="J118" s="29"/>
      <c r="K118" s="29"/>
    </row>
    <row r="119" spans="1:11">
      <c r="A119" s="143">
        <v>1</v>
      </c>
      <c r="B119" s="31" t="s">
        <v>36</v>
      </c>
      <c r="C119" s="29" t="s">
        <v>384</v>
      </c>
      <c r="D119" s="214">
        <f>'5-P3 Support'!C24</f>
        <v>132835.11000000002</v>
      </c>
      <c r="E119" s="29"/>
      <c r="F119" s="29" t="s">
        <v>21</v>
      </c>
      <c r="G119" s="27">
        <f>+I191</f>
        <v>1</v>
      </c>
      <c r="H119" s="44"/>
      <c r="I119" s="18">
        <f t="shared" ref="I119:I129" si="1">+G119*D119</f>
        <v>132835.11000000002</v>
      </c>
      <c r="J119" s="149"/>
      <c r="K119" s="29"/>
    </row>
    <row r="120" spans="1:11">
      <c r="A120" s="167">
        <f>+A119+1</f>
        <v>2</v>
      </c>
      <c r="B120" s="221" t="s">
        <v>114</v>
      </c>
      <c r="C120" s="29" t="s">
        <v>385</v>
      </c>
      <c r="D120" s="214">
        <f>'5-P3 Support'!D24</f>
        <v>0</v>
      </c>
      <c r="E120" s="211"/>
      <c r="F120" s="211" t="str">
        <f>+F119</f>
        <v>TP</v>
      </c>
      <c r="G120" s="159">
        <f>+G119</f>
        <v>1</v>
      </c>
      <c r="H120" s="211"/>
      <c r="I120" s="214">
        <f>+G120*D120</f>
        <v>0</v>
      </c>
      <c r="K120" s="29"/>
    </row>
    <row r="121" spans="1:11">
      <c r="A121" s="167">
        <f t="shared" ref="A121:A167" si="2">+A120+1</f>
        <v>3</v>
      </c>
      <c r="B121" s="40" t="s">
        <v>37</v>
      </c>
      <c r="C121" s="29" t="s">
        <v>386</v>
      </c>
      <c r="D121" s="214">
        <f>'5-P3 Support'!E24</f>
        <v>0</v>
      </c>
      <c r="E121" s="29"/>
      <c r="F121" s="29" t="str">
        <f>+F120</f>
        <v>TP</v>
      </c>
      <c r="G121" s="27">
        <f>+G120</f>
        <v>1</v>
      </c>
      <c r="H121" s="44"/>
      <c r="I121" s="18">
        <f t="shared" si="1"/>
        <v>0</v>
      </c>
      <c r="J121" s="149"/>
      <c r="K121" s="29"/>
    </row>
    <row r="122" spans="1:11">
      <c r="A122" s="167">
        <f t="shared" si="2"/>
        <v>4</v>
      </c>
      <c r="B122" s="31" t="s">
        <v>38</v>
      </c>
      <c r="C122" s="29" t="s">
        <v>387</v>
      </c>
      <c r="D122" s="214">
        <f>'5-P3 Support'!F24</f>
        <v>585395.5</v>
      </c>
      <c r="E122" s="29"/>
      <c r="F122" s="29" t="s">
        <v>30</v>
      </c>
      <c r="G122" s="27">
        <f>+G74</f>
        <v>1</v>
      </c>
      <c r="H122" s="44"/>
      <c r="I122" s="18">
        <f t="shared" si="1"/>
        <v>585395.5</v>
      </c>
      <c r="J122" s="29"/>
      <c r="K122" s="29" t="s">
        <v>8</v>
      </c>
    </row>
    <row r="123" spans="1:11">
      <c r="A123" s="167">
        <f t="shared" si="2"/>
        <v>5</v>
      </c>
      <c r="B123" s="31" t="s">
        <v>136</v>
      </c>
      <c r="C123" s="29" t="s">
        <v>349</v>
      </c>
      <c r="D123" s="214">
        <f>'5-P3 Support'!G24</f>
        <v>0</v>
      </c>
      <c r="E123" s="29"/>
      <c r="F123" s="29" t="s">
        <v>30</v>
      </c>
      <c r="G123" s="27">
        <f>+G122</f>
        <v>1</v>
      </c>
      <c r="H123" s="44"/>
      <c r="I123" s="18">
        <f t="shared" si="1"/>
        <v>0</v>
      </c>
      <c r="J123" s="29"/>
      <c r="K123" s="29"/>
    </row>
    <row r="124" spans="1:11">
      <c r="A124" s="167">
        <f t="shared" si="2"/>
        <v>6</v>
      </c>
      <c r="B124" s="40" t="s">
        <v>272</v>
      </c>
      <c r="C124" s="37" t="s">
        <v>382</v>
      </c>
      <c r="D124" s="214">
        <f>'5-P3 Support'!H24</f>
        <v>0</v>
      </c>
      <c r="E124" s="29"/>
      <c r="F124" s="29" t="s">
        <v>30</v>
      </c>
      <c r="G124" s="27">
        <f>+G123</f>
        <v>1</v>
      </c>
      <c r="H124" s="44"/>
      <c r="I124" s="18">
        <f t="shared" si="1"/>
        <v>0</v>
      </c>
      <c r="J124" s="29"/>
      <c r="K124" s="29"/>
    </row>
    <row r="125" spans="1:11" s="14" customFormat="1">
      <c r="A125" s="167" t="s">
        <v>258</v>
      </c>
      <c r="B125" s="40" t="s">
        <v>259</v>
      </c>
      <c r="C125" s="37" t="s">
        <v>494</v>
      </c>
      <c r="D125" s="229">
        <f>+'7 - PBOP'!E16</f>
        <v>0</v>
      </c>
      <c r="E125" s="125"/>
      <c r="F125" s="29" t="s">
        <v>30</v>
      </c>
      <c r="G125" s="27">
        <f>+G124</f>
        <v>1</v>
      </c>
      <c r="H125" s="44"/>
      <c r="I125" s="18">
        <f>+G125*D125</f>
        <v>0</v>
      </c>
      <c r="J125" s="125"/>
      <c r="K125" s="125"/>
    </row>
    <row r="126" spans="1:11">
      <c r="A126" s="167">
        <f>+A124+1</f>
        <v>7</v>
      </c>
      <c r="B126" s="40" t="s">
        <v>271</v>
      </c>
      <c r="C126" s="37" t="s">
        <v>473</v>
      </c>
      <c r="D126" s="214">
        <f>'5-P3 Support'!I24</f>
        <v>0</v>
      </c>
      <c r="E126" s="29"/>
      <c r="F126" s="222" t="s">
        <v>21</v>
      </c>
      <c r="G126" s="159">
        <f>+G119</f>
        <v>1</v>
      </c>
      <c r="H126" s="44"/>
      <c r="I126" s="18">
        <f t="shared" si="1"/>
        <v>0</v>
      </c>
      <c r="J126" s="29"/>
      <c r="K126" s="29"/>
    </row>
    <row r="127" spans="1:11" s="14" customFormat="1">
      <c r="A127" s="167" t="s">
        <v>260</v>
      </c>
      <c r="B127" s="40" t="s">
        <v>261</v>
      </c>
      <c r="C127" s="37" t="s">
        <v>495</v>
      </c>
      <c r="D127" s="229">
        <f>+'7 - PBOP'!E13</f>
        <v>0</v>
      </c>
      <c r="E127" s="125"/>
      <c r="F127" s="29" t="s">
        <v>30</v>
      </c>
      <c r="G127" s="27">
        <f>+G125</f>
        <v>1</v>
      </c>
      <c r="H127" s="44"/>
      <c r="I127" s="18">
        <f>+G127*D127</f>
        <v>0</v>
      </c>
      <c r="J127" s="125"/>
      <c r="K127" s="125"/>
    </row>
    <row r="128" spans="1:11">
      <c r="A128" s="167">
        <f>+A126+1</f>
        <v>8</v>
      </c>
      <c r="B128" s="31" t="s">
        <v>369</v>
      </c>
      <c r="C128" s="29" t="s">
        <v>131</v>
      </c>
      <c r="D128" s="587">
        <v>0</v>
      </c>
      <c r="E128" s="29"/>
      <c r="F128" s="29" t="s">
        <v>132</v>
      </c>
      <c r="G128" s="27">
        <f>+G75</f>
        <v>1</v>
      </c>
      <c r="H128" s="44"/>
      <c r="I128" s="18">
        <f t="shared" si="1"/>
        <v>0</v>
      </c>
      <c r="J128" s="29"/>
      <c r="K128" s="29"/>
    </row>
    <row r="129" spans="1:11">
      <c r="A129" s="167">
        <f t="shared" si="2"/>
        <v>9</v>
      </c>
      <c r="B129" s="31" t="s">
        <v>39</v>
      </c>
      <c r="C129" s="29" t="s">
        <v>474</v>
      </c>
      <c r="D129" s="557">
        <f>'5-P3 Support'!J24</f>
        <v>0</v>
      </c>
      <c r="E129" s="29"/>
      <c r="F129" s="29" t="str">
        <f>+F131</f>
        <v>DA</v>
      </c>
      <c r="G129" s="223">
        <v>1</v>
      </c>
      <c r="H129" s="44"/>
      <c r="I129" s="42">
        <f t="shared" si="1"/>
        <v>0</v>
      </c>
      <c r="J129" s="29"/>
      <c r="K129" s="29"/>
    </row>
    <row r="130" spans="1:11">
      <c r="A130" s="167">
        <f t="shared" si="2"/>
        <v>10</v>
      </c>
      <c r="B130" s="221" t="s">
        <v>115</v>
      </c>
      <c r="C130" s="211"/>
      <c r="D130" s="52"/>
      <c r="E130" s="211"/>
      <c r="F130" s="211"/>
      <c r="G130" s="224"/>
      <c r="H130" s="211"/>
      <c r="I130" s="52"/>
      <c r="K130" s="29"/>
    </row>
    <row r="131" spans="1:11">
      <c r="A131" s="167">
        <f t="shared" si="2"/>
        <v>11</v>
      </c>
      <c r="B131" s="221" t="s">
        <v>117</v>
      </c>
      <c r="C131" s="211" t="s">
        <v>475</v>
      </c>
      <c r="D131" s="557">
        <f>'5-P3 Support'!K24</f>
        <v>0</v>
      </c>
      <c r="E131" s="208"/>
      <c r="F131" s="208" t="s">
        <v>93</v>
      </c>
      <c r="G131" s="225">
        <v>1</v>
      </c>
      <c r="H131" s="208"/>
      <c r="I131" s="52">
        <f>+G131*D131</f>
        <v>0</v>
      </c>
      <c r="K131" s="29"/>
    </row>
    <row r="132" spans="1:11">
      <c r="A132" s="167">
        <f t="shared" si="2"/>
        <v>12</v>
      </c>
      <c r="B132" s="221" t="s">
        <v>496</v>
      </c>
      <c r="C132" s="29" t="s">
        <v>476</v>
      </c>
      <c r="D132" s="557">
        <f>'5-P3 Support'!L24</f>
        <v>0</v>
      </c>
      <c r="E132" s="208"/>
      <c r="F132" s="208" t="s">
        <v>21</v>
      </c>
      <c r="G132" s="225">
        <f>+G119</f>
        <v>1</v>
      </c>
      <c r="H132" s="208"/>
      <c r="I132" s="52">
        <f>+G132*D132</f>
        <v>0</v>
      </c>
      <c r="K132" s="29"/>
    </row>
    <row r="133" spans="1:11" ht="13.5" thickBot="1">
      <c r="A133" s="167">
        <f t="shared" si="2"/>
        <v>13</v>
      </c>
      <c r="B133" s="221" t="s">
        <v>116</v>
      </c>
      <c r="C133" s="211" t="s">
        <v>579</v>
      </c>
      <c r="D133" s="226">
        <f>+D131+D132</f>
        <v>0</v>
      </c>
      <c r="E133" s="208"/>
      <c r="F133" s="208"/>
      <c r="G133" s="225"/>
      <c r="H133" s="208"/>
      <c r="I133" s="226"/>
      <c r="K133" s="29"/>
    </row>
    <row r="134" spans="1:11">
      <c r="A134" s="167">
        <f t="shared" si="2"/>
        <v>14</v>
      </c>
      <c r="B134" s="227" t="s">
        <v>292</v>
      </c>
      <c r="C134" s="126" t="s">
        <v>383</v>
      </c>
      <c r="D134" s="18">
        <f>+D119-D121-D120+D122-D123-D124-D125+D126+D127+D128+D129+D133</f>
        <v>718230.61</v>
      </c>
      <c r="E134" s="18"/>
      <c r="F134" s="18"/>
      <c r="G134" s="18"/>
      <c r="H134" s="18"/>
      <c r="I134" s="18">
        <f>+I119-I121-I120+I122-I123-I124-I125+I126+I127+I128+I129+I133</f>
        <v>718230.61</v>
      </c>
      <c r="J134" s="29"/>
      <c r="K134" s="29"/>
    </row>
    <row r="135" spans="1:11">
      <c r="A135" s="167"/>
      <c r="B135" s="36"/>
      <c r="C135" s="29"/>
      <c r="D135" s="18"/>
      <c r="E135" s="18"/>
      <c r="F135" s="18"/>
      <c r="G135" s="18"/>
      <c r="H135" s="18"/>
      <c r="I135" s="18"/>
      <c r="J135" s="29"/>
      <c r="K135" s="29"/>
    </row>
    <row r="136" spans="1:11">
      <c r="A136" s="167">
        <f>+A134+1</f>
        <v>15</v>
      </c>
      <c r="B136" s="31" t="s">
        <v>478</v>
      </c>
      <c r="C136" s="29"/>
      <c r="D136" s="18"/>
      <c r="E136" s="18"/>
      <c r="F136" s="18"/>
      <c r="G136" s="18"/>
      <c r="H136" s="18"/>
      <c r="I136" s="18"/>
      <c r="J136" s="29"/>
      <c r="K136" s="29"/>
    </row>
    <row r="137" spans="1:11">
      <c r="A137" s="167">
        <f t="shared" si="2"/>
        <v>16</v>
      </c>
      <c r="B137" s="31" t="s">
        <v>36</v>
      </c>
      <c r="C137" s="213" t="s">
        <v>580</v>
      </c>
      <c r="D137" s="214">
        <f>'5-P3 Support'!M24</f>
        <v>132207.09999999998</v>
      </c>
      <c r="E137" s="18"/>
      <c r="F137" s="18" t="s">
        <v>21</v>
      </c>
      <c r="G137" s="18">
        <f>+G98</f>
        <v>1</v>
      </c>
      <c r="H137" s="18"/>
      <c r="I137" s="18">
        <f>+G137*D137</f>
        <v>132207.09999999998</v>
      </c>
      <c r="J137" s="29"/>
      <c r="K137" s="203"/>
    </row>
    <row r="138" spans="1:11">
      <c r="A138" s="167">
        <f t="shared" si="2"/>
        <v>17</v>
      </c>
      <c r="B138" s="228" t="s">
        <v>104</v>
      </c>
      <c r="C138" s="213" t="s">
        <v>582</v>
      </c>
      <c r="D138" s="214">
        <f>'5-P3 Support'!C45</f>
        <v>0</v>
      </c>
      <c r="E138" s="18"/>
      <c r="F138" s="18" t="s">
        <v>30</v>
      </c>
      <c r="G138" s="18">
        <f>+G122</f>
        <v>1</v>
      </c>
      <c r="H138" s="18"/>
      <c r="I138" s="18">
        <f>+G138*D138</f>
        <v>0</v>
      </c>
      <c r="J138" s="29"/>
      <c r="K138" s="203"/>
    </row>
    <row r="139" spans="1:11">
      <c r="A139" s="167">
        <f t="shared" si="2"/>
        <v>18</v>
      </c>
      <c r="B139" s="31" t="s">
        <v>369</v>
      </c>
      <c r="C139" s="213" t="s">
        <v>581</v>
      </c>
      <c r="D139" s="205">
        <v>0</v>
      </c>
      <c r="E139" s="42"/>
      <c r="F139" s="42" t="s">
        <v>132</v>
      </c>
      <c r="G139" s="42">
        <f>+G128</f>
        <v>1</v>
      </c>
      <c r="H139" s="42"/>
      <c r="I139" s="42">
        <f>+G139*D139</f>
        <v>0</v>
      </c>
      <c r="J139" s="29"/>
      <c r="K139" s="203"/>
    </row>
    <row r="140" spans="1:11" ht="13.5" thickBot="1">
      <c r="A140" s="167">
        <f t="shared" si="2"/>
        <v>19</v>
      </c>
      <c r="B140" s="221" t="s">
        <v>110</v>
      </c>
      <c r="C140" s="37" t="s">
        <v>388</v>
      </c>
      <c r="D140" s="226">
        <f>'5-P3 Support'!D45</f>
        <v>0</v>
      </c>
      <c r="E140" s="18"/>
      <c r="F140" s="18" t="s">
        <v>93</v>
      </c>
      <c r="G140" s="223">
        <v>1</v>
      </c>
      <c r="H140" s="18"/>
      <c r="I140" s="201">
        <f>+G140*D140</f>
        <v>0</v>
      </c>
      <c r="J140" s="29"/>
      <c r="K140" s="203"/>
    </row>
    <row r="141" spans="1:11">
      <c r="A141" s="167">
        <f t="shared" si="2"/>
        <v>20</v>
      </c>
      <c r="B141" s="31" t="s">
        <v>274</v>
      </c>
      <c r="C141" s="29" t="s">
        <v>273</v>
      </c>
      <c r="D141" s="18">
        <f>SUM(D137:D140)</f>
        <v>132207.09999999998</v>
      </c>
      <c r="E141" s="18"/>
      <c r="F141" s="18"/>
      <c r="G141" s="18"/>
      <c r="H141" s="18"/>
      <c r="I141" s="18">
        <f>SUM(I137:I140)</f>
        <v>132207.09999999998</v>
      </c>
      <c r="J141" s="29"/>
      <c r="K141" s="29"/>
    </row>
    <row r="142" spans="1:11">
      <c r="A142" s="167"/>
      <c r="B142" s="31"/>
      <c r="C142" s="29"/>
      <c r="D142" s="18"/>
      <c r="E142" s="18"/>
      <c r="F142" s="18"/>
      <c r="G142" s="18"/>
      <c r="H142" s="18"/>
      <c r="I142" s="18"/>
      <c r="J142" s="29"/>
      <c r="K142" s="29"/>
    </row>
    <row r="143" spans="1:11">
      <c r="A143" s="167">
        <f>+A141+1</f>
        <v>21</v>
      </c>
      <c r="B143" s="31" t="s">
        <v>275</v>
      </c>
      <c r="C143" s="34" t="s">
        <v>198</v>
      </c>
      <c r="D143" s="18"/>
      <c r="E143" s="18"/>
      <c r="F143" s="18"/>
      <c r="G143" s="18"/>
      <c r="H143" s="18"/>
      <c r="I143" s="18"/>
      <c r="J143" s="29"/>
      <c r="K143" s="29"/>
    </row>
    <row r="144" spans="1:11">
      <c r="A144" s="167">
        <f t="shared" si="2"/>
        <v>22</v>
      </c>
      <c r="B144" s="31" t="s">
        <v>40</v>
      </c>
      <c r="C144" s="36"/>
      <c r="D144" s="18"/>
      <c r="E144" s="18"/>
      <c r="F144" s="18"/>
      <c r="G144" s="18"/>
      <c r="H144" s="18"/>
      <c r="I144" s="18"/>
      <c r="J144" s="29"/>
      <c r="K144" s="203"/>
    </row>
    <row r="145" spans="1:12">
      <c r="A145" s="167">
        <f t="shared" si="2"/>
        <v>23</v>
      </c>
      <c r="B145" s="31" t="s">
        <v>41</v>
      </c>
      <c r="C145" s="29" t="s">
        <v>389</v>
      </c>
      <c r="D145" s="214">
        <f>'5-P3 Support'!E45</f>
        <v>0</v>
      </c>
      <c r="E145" s="18"/>
      <c r="F145" s="18" t="s">
        <v>30</v>
      </c>
      <c r="G145" s="18">
        <f>+G138</f>
        <v>1</v>
      </c>
      <c r="H145" s="18"/>
      <c r="I145" s="18">
        <f>+G145*D145</f>
        <v>0</v>
      </c>
      <c r="J145" s="29"/>
      <c r="K145" s="203"/>
    </row>
    <row r="146" spans="1:12">
      <c r="A146" s="167">
        <f t="shared" si="2"/>
        <v>24</v>
      </c>
      <c r="B146" s="31" t="s">
        <v>42</v>
      </c>
      <c r="C146" s="29" t="s">
        <v>390</v>
      </c>
      <c r="D146" s="214">
        <f>'5-P3 Support'!F45</f>
        <v>0</v>
      </c>
      <c r="E146" s="18"/>
      <c r="F146" s="18" t="s">
        <v>30</v>
      </c>
      <c r="G146" s="18">
        <f>+G145</f>
        <v>1</v>
      </c>
      <c r="H146" s="18"/>
      <c r="I146" s="18">
        <f>+G146*D146</f>
        <v>0</v>
      </c>
      <c r="J146" s="29"/>
      <c r="K146" s="203"/>
    </row>
    <row r="147" spans="1:12">
      <c r="A147" s="167">
        <f t="shared" si="2"/>
        <v>25</v>
      </c>
      <c r="B147" s="31" t="s">
        <v>43</v>
      </c>
      <c r="C147" s="29" t="s">
        <v>8</v>
      </c>
      <c r="D147" s="18"/>
      <c r="E147" s="18"/>
      <c r="F147" s="18"/>
      <c r="G147" s="18"/>
      <c r="H147" s="18"/>
      <c r="I147" s="18"/>
      <c r="J147" s="29"/>
      <c r="K147" s="203"/>
    </row>
    <row r="148" spans="1:12">
      <c r="A148" s="167">
        <f t="shared" si="2"/>
        <v>26</v>
      </c>
      <c r="B148" s="31" t="s">
        <v>44</v>
      </c>
      <c r="C148" s="29" t="s">
        <v>391</v>
      </c>
      <c r="D148" s="214">
        <f>'5-P3 Support'!G45</f>
        <v>2272.98</v>
      </c>
      <c r="E148" s="18"/>
      <c r="F148" s="18" t="s">
        <v>35</v>
      </c>
      <c r="G148" s="18">
        <f>+G68</f>
        <v>1</v>
      </c>
      <c r="H148" s="18"/>
      <c r="I148" s="18">
        <f>+G148*D148</f>
        <v>2272.98</v>
      </c>
      <c r="J148" s="29"/>
      <c r="K148" s="203"/>
    </row>
    <row r="149" spans="1:12">
      <c r="A149" s="167">
        <f t="shared" si="2"/>
        <v>27</v>
      </c>
      <c r="B149" s="31" t="s">
        <v>45</v>
      </c>
      <c r="C149" s="29" t="s">
        <v>392</v>
      </c>
      <c r="D149" s="214">
        <f>'5-P3 Support'!H45</f>
        <v>0</v>
      </c>
      <c r="E149" s="18"/>
      <c r="F149" s="214" t="s">
        <v>28</v>
      </c>
      <c r="G149" s="229" t="s">
        <v>133</v>
      </c>
      <c r="H149" s="18"/>
      <c r="I149" s="18">
        <v>0</v>
      </c>
      <c r="J149" s="29"/>
      <c r="K149" s="203"/>
    </row>
    <row r="150" spans="1:12">
      <c r="A150" s="167">
        <f t="shared" si="2"/>
        <v>28</v>
      </c>
      <c r="B150" s="31" t="s">
        <v>46</v>
      </c>
      <c r="C150" s="29" t="s">
        <v>393</v>
      </c>
      <c r="D150" s="214">
        <f>'5-P3 Support'!I45</f>
        <v>0</v>
      </c>
      <c r="E150" s="18"/>
      <c r="F150" s="18" t="s">
        <v>35</v>
      </c>
      <c r="G150" s="18">
        <f>+G148</f>
        <v>1</v>
      </c>
      <c r="H150" s="18"/>
      <c r="I150" s="18">
        <f>+G150*D150</f>
        <v>0</v>
      </c>
      <c r="J150" s="29"/>
      <c r="K150" s="203"/>
    </row>
    <row r="151" spans="1:12" ht="13.5" thickBot="1">
      <c r="A151" s="167">
        <f t="shared" si="2"/>
        <v>29</v>
      </c>
      <c r="B151" s="31" t="s">
        <v>47</v>
      </c>
      <c r="C151" s="29" t="s">
        <v>659</v>
      </c>
      <c r="D151" s="226">
        <f>'5-P3 Support'!J45</f>
        <v>0</v>
      </c>
      <c r="E151" s="18"/>
      <c r="F151" s="18" t="s">
        <v>35</v>
      </c>
      <c r="G151" s="18">
        <f>+G148</f>
        <v>1</v>
      </c>
      <c r="H151" s="18"/>
      <c r="I151" s="201">
        <f>+G151*D151</f>
        <v>0</v>
      </c>
      <c r="J151" s="29"/>
      <c r="K151" s="203"/>
    </row>
    <row r="152" spans="1:12">
      <c r="A152" s="167">
        <f t="shared" si="2"/>
        <v>30</v>
      </c>
      <c r="B152" s="31" t="s">
        <v>277</v>
      </c>
      <c r="C152" s="29" t="s">
        <v>276</v>
      </c>
      <c r="D152" s="18">
        <f>SUM(D145:D151)</f>
        <v>2272.98</v>
      </c>
      <c r="E152" s="18"/>
      <c r="F152" s="18"/>
      <c r="G152" s="18"/>
      <c r="H152" s="18"/>
      <c r="I152" s="18">
        <f>SUM(I145:I151)</f>
        <v>2272.98</v>
      </c>
      <c r="J152" s="29"/>
      <c r="K152" s="29"/>
    </row>
    <row r="153" spans="1:12">
      <c r="A153" s="167"/>
      <c r="B153" s="31"/>
      <c r="C153" s="29"/>
      <c r="D153" s="29"/>
      <c r="E153" s="29"/>
      <c r="F153" s="29"/>
      <c r="G153" s="163"/>
      <c r="H153" s="29"/>
      <c r="I153" s="29"/>
      <c r="J153" s="29"/>
      <c r="L153" s="18"/>
    </row>
    <row r="154" spans="1:12">
      <c r="A154" s="167">
        <f>+A152+1</f>
        <v>31</v>
      </c>
      <c r="B154" s="31" t="s">
        <v>48</v>
      </c>
      <c r="C154" s="37" t="str">
        <f>"(Note "&amp;A$251&amp;")"</f>
        <v>(Note G)</v>
      </c>
      <c r="D154" s="29"/>
      <c r="E154" s="29"/>
      <c r="F154" s="36"/>
      <c r="G154" s="38"/>
      <c r="H154" s="29"/>
      <c r="I154" s="36"/>
      <c r="J154" s="29"/>
      <c r="L154" s="18"/>
    </row>
    <row r="155" spans="1:12">
      <c r="A155" s="167">
        <f t="shared" si="2"/>
        <v>32</v>
      </c>
      <c r="B155" s="39" t="s">
        <v>683</v>
      </c>
      <c r="C155" s="29" t="s">
        <v>317</v>
      </c>
      <c r="D155" s="678">
        <f>IF(D252&gt;0,1-(((1-D253)*(1-D252))/(1-D253*D252*D254)),0)</f>
        <v>0.24870999999999999</v>
      </c>
      <c r="E155" s="29"/>
      <c r="F155" s="36"/>
      <c r="G155" s="38"/>
      <c r="H155" s="29"/>
      <c r="I155" s="36"/>
      <c r="J155" s="29"/>
      <c r="L155" s="18"/>
    </row>
    <row r="156" spans="1:12">
      <c r="A156" s="167">
        <f t="shared" si="2"/>
        <v>33</v>
      </c>
      <c r="B156" s="36" t="s">
        <v>49</v>
      </c>
      <c r="C156" s="29" t="s">
        <v>318</v>
      </c>
      <c r="D156" s="678">
        <f>IF(I210&gt;0,(D155/(1-D155))*(1-I210/I213),0)</f>
        <v>0.25085073882599662</v>
      </c>
      <c r="E156" s="29"/>
      <c r="F156" s="36"/>
      <c r="G156" s="38"/>
      <c r="H156" s="29"/>
      <c r="I156" s="36"/>
      <c r="J156" s="29"/>
      <c r="K156" s="36"/>
    </row>
    <row r="157" spans="1:12">
      <c r="A157" s="167">
        <f t="shared" si="2"/>
        <v>34</v>
      </c>
      <c r="B157" s="40" t="s">
        <v>319</v>
      </c>
      <c r="C157" s="37" t="s">
        <v>320</v>
      </c>
      <c r="D157" s="29"/>
      <c r="E157" s="29"/>
      <c r="F157" s="36"/>
      <c r="G157" s="38"/>
      <c r="H157" s="29"/>
      <c r="I157" s="36"/>
      <c r="J157" s="29"/>
      <c r="K157" s="36"/>
    </row>
    <row r="158" spans="1:12">
      <c r="A158" s="167">
        <f t="shared" si="2"/>
        <v>35</v>
      </c>
      <c r="B158" s="40"/>
      <c r="D158" s="29"/>
      <c r="E158" s="29"/>
      <c r="F158" s="36"/>
      <c r="G158" s="38"/>
      <c r="H158" s="29"/>
      <c r="I158" s="36"/>
      <c r="J158" s="29"/>
      <c r="K158" s="36"/>
    </row>
    <row r="159" spans="1:12">
      <c r="A159" s="167">
        <f>+A158+1</f>
        <v>36</v>
      </c>
      <c r="B159" s="41" t="str">
        <f>"      1 / (1 - T)  =  (T from line "&amp;A155&amp;")"</f>
        <v xml:space="preserve">      1 / (1 - T)  =  (T from line 32)</v>
      </c>
      <c r="C159" s="37"/>
      <c r="D159" s="678">
        <f>1/(1-D155)</f>
        <v>1.3310439377603855</v>
      </c>
      <c r="E159" s="29"/>
      <c r="F159" s="36"/>
      <c r="G159" s="38"/>
      <c r="H159" s="29"/>
      <c r="I159" s="18"/>
      <c r="J159" s="29"/>
      <c r="K159" s="36"/>
    </row>
    <row r="160" spans="1:12">
      <c r="A160" s="167">
        <f t="shared" si="2"/>
        <v>37</v>
      </c>
      <c r="B160" s="40" t="s">
        <v>310</v>
      </c>
      <c r="C160" s="37" t="s">
        <v>395</v>
      </c>
      <c r="D160" s="214">
        <f>-'5-P3 Support'!K45</f>
        <v>0</v>
      </c>
      <c r="E160" s="29"/>
      <c r="F160" s="36"/>
      <c r="G160" s="38"/>
      <c r="H160" s="29"/>
      <c r="I160" s="18"/>
      <c r="J160" s="29"/>
      <c r="K160" s="36"/>
    </row>
    <row r="161" spans="1:11">
      <c r="A161" s="167">
        <f t="shared" si="2"/>
        <v>38</v>
      </c>
      <c r="B161" s="40" t="s">
        <v>311</v>
      </c>
      <c r="C161" s="37" t="s">
        <v>394</v>
      </c>
      <c r="D161" s="214">
        <f>-'5-P3 Support'!L45</f>
        <v>0</v>
      </c>
      <c r="E161" s="29"/>
      <c r="F161" s="36"/>
      <c r="G161" s="42"/>
      <c r="H161" s="29"/>
      <c r="I161" s="18"/>
      <c r="J161" s="29"/>
      <c r="K161" s="36"/>
    </row>
    <row r="162" spans="1:11">
      <c r="A162" s="167">
        <f t="shared" si="2"/>
        <v>39</v>
      </c>
      <c r="B162" s="40" t="s">
        <v>417</v>
      </c>
      <c r="C162" s="37" t="s">
        <v>426</v>
      </c>
      <c r="D162" s="214">
        <f>+'5-P3 Support'!M45</f>
        <v>491.45096000000007</v>
      </c>
      <c r="E162" s="29"/>
      <c r="F162" s="36"/>
      <c r="G162" s="38"/>
      <c r="H162" s="29"/>
      <c r="I162" s="18"/>
      <c r="J162" s="29"/>
      <c r="K162" s="36"/>
    </row>
    <row r="163" spans="1:11">
      <c r="A163" s="167">
        <f t="shared" si="2"/>
        <v>40</v>
      </c>
      <c r="B163" s="41" t="s">
        <v>312</v>
      </c>
      <c r="C163" s="43" t="s">
        <v>797</v>
      </c>
      <c r="D163" s="383">
        <f>+D156*D170</f>
        <v>113930.44418685527</v>
      </c>
      <c r="E163" s="44"/>
      <c r="F163" s="44" t="s">
        <v>28</v>
      </c>
      <c r="G163" s="45"/>
      <c r="H163" s="44"/>
      <c r="I163" s="383">
        <f>+D156*I170</f>
        <v>113930.44418685527</v>
      </c>
      <c r="J163" s="29"/>
      <c r="K163" s="161" t="s">
        <v>8</v>
      </c>
    </row>
    <row r="164" spans="1:11">
      <c r="A164" s="167">
        <f t="shared" si="2"/>
        <v>41</v>
      </c>
      <c r="B164" s="34" t="s">
        <v>313</v>
      </c>
      <c r="C164" s="43" t="s">
        <v>308</v>
      </c>
      <c r="D164" s="383">
        <f>+D$159*D160</f>
        <v>0</v>
      </c>
      <c r="E164" s="44"/>
      <c r="F164" s="46" t="s">
        <v>34</v>
      </c>
      <c r="G164" s="27">
        <f>G84</f>
        <v>1</v>
      </c>
      <c r="H164" s="44"/>
      <c r="I164" s="383">
        <f>+G164*D164</f>
        <v>0</v>
      </c>
      <c r="J164" s="29"/>
      <c r="K164" s="161"/>
    </row>
    <row r="165" spans="1:11">
      <c r="A165" s="167">
        <f t="shared" si="2"/>
        <v>42</v>
      </c>
      <c r="B165" s="34" t="s">
        <v>314</v>
      </c>
      <c r="C165" s="43" t="s">
        <v>306</v>
      </c>
      <c r="D165" s="383">
        <f>+D$159*D161</f>
        <v>0</v>
      </c>
      <c r="E165" s="44"/>
      <c r="F165" s="46" t="s">
        <v>34</v>
      </c>
      <c r="G165" s="27">
        <f>G164</f>
        <v>1</v>
      </c>
      <c r="H165" s="44"/>
      <c r="I165" s="383">
        <f>+G165*D165</f>
        <v>0</v>
      </c>
      <c r="J165" s="29"/>
      <c r="K165" s="161"/>
    </row>
    <row r="166" spans="1:11" ht="13.5" thickBot="1">
      <c r="A166" s="167">
        <f t="shared" si="2"/>
        <v>43</v>
      </c>
      <c r="B166" s="34" t="s">
        <v>137</v>
      </c>
      <c r="C166" s="43" t="s">
        <v>307</v>
      </c>
      <c r="D166" s="384">
        <f>+D$159*D162</f>
        <v>654.14282101452181</v>
      </c>
      <c r="E166" s="44"/>
      <c r="F166" s="46" t="s">
        <v>34</v>
      </c>
      <c r="G166" s="27">
        <f>G165</f>
        <v>1</v>
      </c>
      <c r="H166" s="44"/>
      <c r="I166" s="384">
        <f>+G166*D166</f>
        <v>654.14282101452181</v>
      </c>
      <c r="J166" s="29"/>
      <c r="K166" s="161"/>
    </row>
    <row r="167" spans="1:11">
      <c r="A167" s="167">
        <f t="shared" si="2"/>
        <v>44</v>
      </c>
      <c r="B167" s="48" t="s">
        <v>315</v>
      </c>
      <c r="C167" s="34" t="s">
        <v>309</v>
      </c>
      <c r="D167" s="229">
        <f>SUM(D163:D166)</f>
        <v>114584.58700786979</v>
      </c>
      <c r="E167" s="44"/>
      <c r="F167" s="44" t="s">
        <v>8</v>
      </c>
      <c r="G167" s="45" t="s">
        <v>8</v>
      </c>
      <c r="H167" s="44"/>
      <c r="I167" s="229">
        <f>SUM(I163:I166)</f>
        <v>114584.58700786979</v>
      </c>
      <c r="J167" s="29"/>
      <c r="K167" s="29"/>
    </row>
    <row r="168" spans="1:11">
      <c r="A168" s="167"/>
      <c r="B168" s="36"/>
      <c r="C168" s="230"/>
      <c r="D168" s="18"/>
      <c r="E168" s="29"/>
      <c r="F168" s="29"/>
      <c r="G168" s="163"/>
      <c r="H168" s="29"/>
      <c r="I168" s="18"/>
      <c r="J168" s="29"/>
      <c r="K168" s="29"/>
    </row>
    <row r="169" spans="1:11">
      <c r="A169" s="167">
        <f>+A167+1</f>
        <v>45</v>
      </c>
      <c r="B169" s="31" t="s">
        <v>51</v>
      </c>
      <c r="J169" s="29"/>
      <c r="K169" s="36"/>
    </row>
    <row r="170" spans="1:11">
      <c r="A170" s="167">
        <f>A169+1</f>
        <v>46</v>
      </c>
      <c r="B170" s="232" t="s">
        <v>432</v>
      </c>
      <c r="C170" s="39" t="s">
        <v>316</v>
      </c>
      <c r="D170" s="18">
        <f>+$I213*D106</f>
        <v>454176.23531849938</v>
      </c>
      <c r="E170" s="44"/>
      <c r="F170" s="44" t="s">
        <v>28</v>
      </c>
      <c r="G170" s="231"/>
      <c r="H170" s="44"/>
      <c r="I170" s="18">
        <f>+$I213*I106</f>
        <v>454176.23531849938</v>
      </c>
      <c r="K170" s="203"/>
    </row>
    <row r="171" spans="1:11">
      <c r="A171" s="167"/>
      <c r="B171" s="31"/>
      <c r="C171" s="36"/>
      <c r="D171" s="42"/>
      <c r="E171" s="44"/>
      <c r="F171" s="44"/>
      <c r="G171" s="231"/>
      <c r="H171" s="44"/>
      <c r="I171" s="42"/>
      <c r="J171" s="29"/>
      <c r="K171" s="203"/>
    </row>
    <row r="172" spans="1:11" ht="13.5" thickBot="1">
      <c r="A172" s="167">
        <f>A170+1</f>
        <v>47</v>
      </c>
      <c r="B172" s="31" t="s">
        <v>322</v>
      </c>
      <c r="C172" s="29" t="s">
        <v>321</v>
      </c>
      <c r="D172" s="233">
        <f>+D170+D167+D152+D141+D134</f>
        <v>1421471.5123263691</v>
      </c>
      <c r="E172" s="44"/>
      <c r="F172" s="44"/>
      <c r="G172" s="219"/>
      <c r="H172" s="44"/>
      <c r="I172" s="233">
        <f>+I170+I167+I152+I141+I134</f>
        <v>1421471.5123263691</v>
      </c>
      <c r="J172" s="149"/>
      <c r="K172" s="149"/>
    </row>
    <row r="173" spans="1:11" ht="13.5" thickTop="1">
      <c r="A173" s="167"/>
      <c r="B173" s="31"/>
      <c r="C173" s="29"/>
      <c r="D173" s="219"/>
      <c r="E173" s="44"/>
      <c r="F173" s="44"/>
      <c r="G173" s="219"/>
      <c r="H173" s="44"/>
      <c r="I173" s="42"/>
      <c r="J173" s="149"/>
      <c r="K173" s="149"/>
    </row>
    <row r="174" spans="1:11">
      <c r="A174" s="167"/>
      <c r="B174" s="234"/>
      <c r="C174" s="44"/>
      <c r="D174" s="235"/>
      <c r="E174" s="235"/>
      <c r="F174" s="235"/>
      <c r="G174" s="235"/>
      <c r="H174" s="235"/>
      <c r="I174" s="235"/>
      <c r="J174" s="149"/>
      <c r="K174" s="149"/>
    </row>
    <row r="175" spans="1:11">
      <c r="A175" s="143"/>
      <c r="B175" s="36"/>
      <c r="C175" s="36"/>
      <c r="D175" s="36"/>
      <c r="E175" s="36"/>
      <c r="F175" s="36"/>
      <c r="G175" s="36"/>
      <c r="H175" s="36"/>
      <c r="I175" s="36"/>
      <c r="J175" s="29"/>
      <c r="K175" s="220" t="s">
        <v>138</v>
      </c>
    </row>
    <row r="176" spans="1:11">
      <c r="A176" s="143"/>
      <c r="B176" s="36"/>
      <c r="C176" s="36"/>
      <c r="D176" s="36"/>
      <c r="E176" s="36"/>
      <c r="F176" s="36"/>
      <c r="G176" s="36"/>
      <c r="H176" s="36"/>
      <c r="I176" s="36"/>
      <c r="J176" s="29"/>
      <c r="K176" s="29"/>
    </row>
    <row r="177" spans="1:11">
      <c r="A177" s="143"/>
      <c r="B177" s="31" t="s">
        <v>7</v>
      </c>
      <c r="C177" s="36"/>
      <c r="D177" s="289" t="s">
        <v>89</v>
      </c>
      <c r="E177" s="36"/>
      <c r="F177" s="36"/>
      <c r="G177" s="36"/>
      <c r="H177" s="36"/>
      <c r="I177" s="141"/>
      <c r="J177" s="29"/>
      <c r="K177" s="236" t="str">
        <f>K3</f>
        <v>For  the 12 months ended 12/31/2023</v>
      </c>
    </row>
    <row r="178" spans="1:11">
      <c r="A178" s="143"/>
      <c r="B178" s="31"/>
      <c r="C178" s="36"/>
      <c r="D178" s="289" t="s">
        <v>118</v>
      </c>
      <c r="E178" s="36"/>
      <c r="F178" s="36"/>
      <c r="G178" s="36"/>
      <c r="H178" s="36"/>
      <c r="I178" s="36"/>
      <c r="J178" s="29"/>
      <c r="K178" s="29"/>
    </row>
    <row r="179" spans="1:11">
      <c r="A179" s="143"/>
      <c r="B179" s="36"/>
      <c r="C179" s="36"/>
      <c r="D179" s="652" t="str">
        <f>D5</f>
        <v>NextEra Energy Transmission MidAtlantic Indiana, Inc.</v>
      </c>
      <c r="E179" s="36"/>
      <c r="F179" s="36"/>
      <c r="G179" s="36"/>
      <c r="H179" s="36"/>
      <c r="I179" s="36"/>
      <c r="J179" s="29"/>
      <c r="K179" s="29"/>
    </row>
    <row r="180" spans="1:11">
      <c r="A180" s="744"/>
      <c r="B180" s="744"/>
      <c r="C180" s="744"/>
      <c r="D180" s="744"/>
      <c r="E180" s="744"/>
      <c r="F180" s="744"/>
      <c r="G180" s="744"/>
      <c r="H180" s="744"/>
      <c r="I180" s="744"/>
      <c r="J180" s="744"/>
      <c r="K180" s="744"/>
    </row>
    <row r="181" spans="1:11" s="14" customFormat="1">
      <c r="A181" s="237"/>
      <c r="B181" s="153" t="s">
        <v>9</v>
      </c>
      <c r="C181" s="153" t="s">
        <v>10</v>
      </c>
      <c r="D181" s="153" t="s">
        <v>11</v>
      </c>
      <c r="E181" s="29" t="s">
        <v>8</v>
      </c>
      <c r="F181" s="29"/>
      <c r="G181" s="152" t="s">
        <v>12</v>
      </c>
      <c r="H181" s="29"/>
      <c r="I181" s="152" t="s">
        <v>13</v>
      </c>
      <c r="J181" s="125"/>
      <c r="K181" s="125"/>
    </row>
    <row r="182" spans="1:11">
      <c r="A182" s="143"/>
      <c r="B182" s="36"/>
      <c r="C182" s="31"/>
      <c r="D182" s="31"/>
      <c r="E182" s="31"/>
      <c r="F182" s="31"/>
      <c r="G182" s="31"/>
      <c r="H182" s="31"/>
      <c r="I182" s="31"/>
      <c r="J182" s="31"/>
      <c r="K182" s="31"/>
    </row>
    <row r="183" spans="1:11">
      <c r="A183" s="143"/>
      <c r="B183" s="36"/>
      <c r="C183" s="197" t="s">
        <v>52</v>
      </c>
      <c r="D183" s="36"/>
      <c r="E183" s="149"/>
      <c r="F183" s="149"/>
      <c r="G183" s="149"/>
      <c r="H183" s="149"/>
      <c r="I183" s="149"/>
      <c r="J183" s="29"/>
      <c r="K183" s="29"/>
    </row>
    <row r="184" spans="1:11">
      <c r="A184" s="143" t="s">
        <v>14</v>
      </c>
      <c r="B184" s="197"/>
      <c r="C184" s="149"/>
      <c r="D184" s="149"/>
      <c r="E184" s="149"/>
      <c r="F184" s="149"/>
      <c r="G184" s="149"/>
      <c r="H184" s="149"/>
      <c r="I184" s="149"/>
      <c r="J184" s="29"/>
      <c r="K184" s="29"/>
    </row>
    <row r="185" spans="1:11" ht="13.5" thickBot="1">
      <c r="A185" s="33" t="s">
        <v>16</v>
      </c>
      <c r="B185" s="144" t="s">
        <v>53</v>
      </c>
      <c r="C185" s="157"/>
      <c r="D185" s="157"/>
      <c r="E185" s="157"/>
      <c r="F185" s="157"/>
      <c r="G185" s="157"/>
      <c r="H185" s="34"/>
      <c r="I185" s="34"/>
      <c r="J185" s="37"/>
      <c r="K185" s="29"/>
    </row>
    <row r="186" spans="1:11">
      <c r="A186" s="143">
        <v>1</v>
      </c>
      <c r="B186" s="145" t="s">
        <v>296</v>
      </c>
      <c r="C186" s="157" t="s">
        <v>444</v>
      </c>
      <c r="D186" s="37"/>
      <c r="E186" s="37"/>
      <c r="F186" s="37"/>
      <c r="G186" s="37"/>
      <c r="H186" s="37"/>
      <c r="I186" s="214">
        <f>D64</f>
        <v>8137573.1676923083</v>
      </c>
      <c r="J186" s="37"/>
      <c r="K186" s="29"/>
    </row>
    <row r="187" spans="1:11">
      <c r="A187" s="143">
        <f>+A186+1</f>
        <v>2</v>
      </c>
      <c r="B187" s="145" t="s">
        <v>297</v>
      </c>
      <c r="C187" s="34" t="s">
        <v>294</v>
      </c>
      <c r="D187" s="34"/>
      <c r="E187" s="34"/>
      <c r="F187" s="34"/>
      <c r="G187" s="34"/>
      <c r="H187" s="34"/>
      <c r="I187" s="198">
        <v>0</v>
      </c>
      <c r="J187" s="37"/>
      <c r="K187" s="29"/>
    </row>
    <row r="188" spans="1:11" ht="13.5" thickBot="1">
      <c r="A188" s="143">
        <f>+A187+1</f>
        <v>3</v>
      </c>
      <c r="B188" s="238" t="s">
        <v>298</v>
      </c>
      <c r="C188" s="239" t="s">
        <v>295</v>
      </c>
      <c r="D188" s="141"/>
      <c r="E188" s="37"/>
      <c r="F188" s="37"/>
      <c r="G188" s="240"/>
      <c r="H188" s="37"/>
      <c r="I188" s="200">
        <v>0</v>
      </c>
      <c r="J188" s="37"/>
      <c r="K188" s="29"/>
    </row>
    <row r="189" spans="1:11">
      <c r="A189" s="143">
        <f t="shared" ref="A189:A220" si="3">+A188+1</f>
        <v>4</v>
      </c>
      <c r="B189" s="145" t="s">
        <v>300</v>
      </c>
      <c r="C189" s="157" t="s">
        <v>299</v>
      </c>
      <c r="D189" s="37"/>
      <c r="E189" s="37"/>
      <c r="F189" s="37"/>
      <c r="G189" s="240"/>
      <c r="H189" s="37"/>
      <c r="I189" s="214">
        <f>I186-I187-I188</f>
        <v>8137573.1676923083</v>
      </c>
      <c r="J189" s="37"/>
      <c r="K189" s="29"/>
    </row>
    <row r="190" spans="1:11">
      <c r="A190" s="143"/>
      <c r="B190" s="34"/>
      <c r="C190" s="157"/>
      <c r="D190" s="37"/>
      <c r="E190" s="37"/>
      <c r="F190" s="37"/>
      <c r="G190" s="240"/>
      <c r="H190" s="37"/>
      <c r="I190" s="214"/>
      <c r="J190" s="37"/>
      <c r="K190" s="29"/>
    </row>
    <row r="191" spans="1:11">
      <c r="A191" s="143">
        <f>+A189+1</f>
        <v>5</v>
      </c>
      <c r="B191" s="145" t="s">
        <v>302</v>
      </c>
      <c r="C191" s="241" t="s">
        <v>301</v>
      </c>
      <c r="D191" s="242"/>
      <c r="E191" s="242"/>
      <c r="F191" s="242"/>
      <c r="G191" s="243"/>
      <c r="H191" s="37" t="s">
        <v>54</v>
      </c>
      <c r="I191" s="244">
        <f>IF(I186&gt;0,I189/I186,0)</f>
        <v>1</v>
      </c>
      <c r="J191" s="37"/>
      <c r="K191" s="29"/>
    </row>
    <row r="192" spans="1:11">
      <c r="A192" s="143"/>
      <c r="B192" s="36"/>
      <c r="C192" s="36"/>
      <c r="D192" s="36"/>
      <c r="E192" s="36"/>
      <c r="F192" s="36"/>
      <c r="G192" s="36"/>
      <c r="H192" s="36"/>
      <c r="I192" s="36"/>
      <c r="J192" s="36"/>
      <c r="K192" s="36"/>
    </row>
    <row r="193" spans="1:11">
      <c r="A193" s="143">
        <f>+A191+1</f>
        <v>6</v>
      </c>
      <c r="B193" s="31" t="s">
        <v>139</v>
      </c>
      <c r="C193" s="29"/>
      <c r="D193" s="29"/>
      <c r="E193" s="29"/>
      <c r="F193" s="29"/>
      <c r="G193" s="29"/>
      <c r="H193" s="29"/>
      <c r="I193" s="29"/>
      <c r="J193" s="29"/>
      <c r="K193" s="29"/>
    </row>
    <row r="194" spans="1:11" ht="13.5" thickBot="1">
      <c r="A194" s="143"/>
      <c r="B194" s="31"/>
      <c r="C194" s="245" t="s">
        <v>55</v>
      </c>
      <c r="D194" s="30" t="s">
        <v>56</v>
      </c>
      <c r="E194" s="30" t="s">
        <v>21</v>
      </c>
      <c r="F194" s="29"/>
      <c r="G194" s="30" t="s">
        <v>57</v>
      </c>
      <c r="H194" s="29"/>
      <c r="I194" s="29"/>
      <c r="J194" s="29"/>
      <c r="K194" s="29"/>
    </row>
    <row r="195" spans="1:11">
      <c r="A195" s="143">
        <f>+A193+1</f>
        <v>7</v>
      </c>
      <c r="B195" s="31" t="s">
        <v>367</v>
      </c>
      <c r="C195" s="29" t="s">
        <v>58</v>
      </c>
      <c r="D195" s="198">
        <v>0</v>
      </c>
      <c r="E195" s="246">
        <v>1</v>
      </c>
      <c r="F195" s="247"/>
      <c r="G195" s="18">
        <f>D195*E195</f>
        <v>0</v>
      </c>
      <c r="H195" s="44"/>
      <c r="I195" s="44"/>
      <c r="J195" s="29"/>
      <c r="K195" s="29"/>
    </row>
    <row r="196" spans="1:11">
      <c r="A196" s="143">
        <f t="shared" si="3"/>
        <v>8</v>
      </c>
      <c r="B196" s="31" t="s">
        <v>29</v>
      </c>
      <c r="C196" s="29" t="s">
        <v>396</v>
      </c>
      <c r="D196" s="198">
        <v>0</v>
      </c>
      <c r="E196" s="246">
        <f>+I191</f>
        <v>1</v>
      </c>
      <c r="F196" s="247"/>
      <c r="G196" s="18">
        <f>D196*E196</f>
        <v>0</v>
      </c>
      <c r="H196" s="44"/>
      <c r="I196" s="44"/>
      <c r="J196" s="29"/>
      <c r="K196" s="29"/>
    </row>
    <row r="197" spans="1:11">
      <c r="A197" s="143">
        <f t="shared" si="3"/>
        <v>9</v>
      </c>
      <c r="B197" s="31" t="s">
        <v>368</v>
      </c>
      <c r="C197" s="29" t="s">
        <v>113</v>
      </c>
      <c r="D197" s="198">
        <v>0</v>
      </c>
      <c r="E197" s="246">
        <v>1</v>
      </c>
      <c r="F197" s="247"/>
      <c r="G197" s="18">
        <f>D197*E197</f>
        <v>0</v>
      </c>
      <c r="H197" s="44"/>
      <c r="I197" s="248" t="s">
        <v>59</v>
      </c>
      <c r="J197" s="29"/>
      <c r="K197" s="29"/>
    </row>
    <row r="198" spans="1:11" ht="13.5" thickBot="1">
      <c r="A198" s="143">
        <f t="shared" si="3"/>
        <v>10</v>
      </c>
      <c r="B198" s="31" t="s">
        <v>60</v>
      </c>
      <c r="C198" s="29" t="s">
        <v>397</v>
      </c>
      <c r="D198" s="200">
        <v>0</v>
      </c>
      <c r="E198" s="246">
        <v>1</v>
      </c>
      <c r="F198" s="247"/>
      <c r="G198" s="201">
        <f>D198*E198</f>
        <v>0</v>
      </c>
      <c r="H198" s="44"/>
      <c r="I198" s="249" t="s">
        <v>61</v>
      </c>
      <c r="J198" s="29"/>
      <c r="K198" s="29"/>
    </row>
    <row r="199" spans="1:11">
      <c r="A199" s="143">
        <f t="shared" si="3"/>
        <v>11</v>
      </c>
      <c r="B199" s="40" t="s">
        <v>583</v>
      </c>
      <c r="C199" s="29" t="s">
        <v>304</v>
      </c>
      <c r="D199" s="18">
        <f>SUM(D195:D198)</f>
        <v>0</v>
      </c>
      <c r="E199" s="29"/>
      <c r="F199" s="29"/>
      <c r="G199" s="18">
        <f>SUM(G195:G198)</f>
        <v>0</v>
      </c>
      <c r="H199" s="250" t="s">
        <v>62</v>
      </c>
      <c r="I199" s="206">
        <v>1</v>
      </c>
      <c r="J199" s="32" t="s">
        <v>62</v>
      </c>
      <c r="K199" s="29" t="s">
        <v>63</v>
      </c>
    </row>
    <row r="200" spans="1:11">
      <c r="A200" s="143"/>
      <c r="B200" s="31" t="s">
        <v>8</v>
      </c>
      <c r="C200" s="29" t="s">
        <v>8</v>
      </c>
      <c r="D200" s="36"/>
      <c r="E200" s="29"/>
      <c r="F200" s="29"/>
      <c r="G200" s="36"/>
      <c r="H200" s="36"/>
      <c r="I200" s="36"/>
      <c r="J200" s="36"/>
      <c r="K200" s="29"/>
    </row>
    <row r="201" spans="1:11">
      <c r="A201" s="143">
        <f>+A199+1</f>
        <v>12</v>
      </c>
      <c r="B201" s="40" t="s">
        <v>498</v>
      </c>
      <c r="C201" s="29"/>
      <c r="D201" s="193" t="s">
        <v>56</v>
      </c>
      <c r="E201" s="29"/>
      <c r="F201" s="29"/>
      <c r="G201" s="32" t="s">
        <v>140</v>
      </c>
      <c r="H201" s="38"/>
      <c r="I201" s="203" t="s">
        <v>59</v>
      </c>
      <c r="J201" s="29"/>
      <c r="K201" s="29"/>
    </row>
    <row r="202" spans="1:11">
      <c r="A202" s="143">
        <f t="shared" si="3"/>
        <v>13</v>
      </c>
      <c r="B202" s="31" t="s">
        <v>398</v>
      </c>
      <c r="C202" s="29" t="s">
        <v>141</v>
      </c>
      <c r="D202" s="198">
        <f>+D80</f>
        <v>6318405.3330769241</v>
      </c>
      <c r="E202" s="29"/>
      <c r="F202" s="36"/>
      <c r="G202" s="143" t="s">
        <v>559</v>
      </c>
      <c r="H202" s="251"/>
      <c r="I202" s="143" t="s">
        <v>560</v>
      </c>
      <c r="J202" s="29"/>
      <c r="K202" s="153" t="s">
        <v>132</v>
      </c>
    </row>
    <row r="203" spans="1:11">
      <c r="A203" s="143">
        <f t="shared" si="3"/>
        <v>14</v>
      </c>
      <c r="B203" s="31" t="s">
        <v>399</v>
      </c>
      <c r="C203" s="29" t="s">
        <v>660</v>
      </c>
      <c r="D203" s="198">
        <v>0</v>
      </c>
      <c r="E203" s="29"/>
      <c r="F203" s="36"/>
      <c r="G203" s="206">
        <f>IF(D205&gt;0,D202/D205,0)</f>
        <v>1</v>
      </c>
      <c r="H203" s="252" t="s">
        <v>123</v>
      </c>
      <c r="I203" s="206">
        <f>I199</f>
        <v>1</v>
      </c>
      <c r="J203" s="252" t="s">
        <v>62</v>
      </c>
      <c r="K203" s="206">
        <f>I203*G203</f>
        <v>1</v>
      </c>
    </row>
    <row r="204" spans="1:11" ht="13.5" thickBot="1">
      <c r="A204" s="143">
        <f t="shared" si="3"/>
        <v>15</v>
      </c>
      <c r="B204" s="253" t="s">
        <v>400</v>
      </c>
      <c r="C204" s="245" t="s">
        <v>661</v>
      </c>
      <c r="D204" s="200">
        <v>0</v>
      </c>
      <c r="E204" s="29"/>
      <c r="F204" s="29"/>
      <c r="G204" s="29" t="s">
        <v>8</v>
      </c>
      <c r="H204" s="29"/>
      <c r="I204" s="29"/>
      <c r="J204" s="29"/>
      <c r="K204" s="29"/>
    </row>
    <row r="205" spans="1:11">
      <c r="A205" s="143">
        <f t="shared" si="3"/>
        <v>16</v>
      </c>
      <c r="B205" s="31" t="s">
        <v>401</v>
      </c>
      <c r="C205" s="29" t="s">
        <v>303</v>
      </c>
      <c r="D205" s="18">
        <f>D202+D203+D204</f>
        <v>6318405.3330769241</v>
      </c>
      <c r="E205" s="29"/>
      <c r="F205" s="29"/>
      <c r="G205" s="29"/>
      <c r="H205" s="29"/>
      <c r="I205" s="29"/>
      <c r="J205" s="29"/>
      <c r="K205" s="29"/>
    </row>
    <row r="206" spans="1:11">
      <c r="A206" s="143"/>
      <c r="B206" s="31"/>
      <c r="C206" s="29"/>
      <c r="D206" s="36"/>
      <c r="E206" s="29"/>
      <c r="F206" s="29"/>
      <c r="G206" s="29"/>
      <c r="H206" s="29"/>
      <c r="I206" s="29"/>
      <c r="J206" s="29"/>
      <c r="K206" s="29"/>
    </row>
    <row r="207" spans="1:11" ht="13.5" thickBot="1">
      <c r="A207" s="143">
        <f>+A205+1</f>
        <v>17</v>
      </c>
      <c r="B207" s="28" t="s">
        <v>64</v>
      </c>
      <c r="C207" s="29" t="s">
        <v>351</v>
      </c>
      <c r="D207" s="29"/>
      <c r="E207" s="29"/>
      <c r="F207" s="29"/>
      <c r="G207" s="29"/>
      <c r="H207" s="29"/>
      <c r="I207" s="30" t="s">
        <v>56</v>
      </c>
      <c r="J207" s="29"/>
      <c r="K207" s="29"/>
    </row>
    <row r="208" spans="1:11">
      <c r="A208" s="143">
        <f>+A207+1</f>
        <v>18</v>
      </c>
      <c r="B208" s="31"/>
      <c r="C208" s="29"/>
      <c r="D208" s="29"/>
      <c r="E208" s="29"/>
      <c r="F208" s="29"/>
      <c r="G208" s="32" t="s">
        <v>65</v>
      </c>
      <c r="H208" s="29"/>
      <c r="I208" s="29"/>
      <c r="J208" s="29"/>
      <c r="K208" s="29"/>
    </row>
    <row r="209" spans="1:11" ht="13.5" thickBot="1">
      <c r="A209" s="143">
        <f t="shared" si="3"/>
        <v>19</v>
      </c>
      <c r="B209" s="31"/>
      <c r="C209" s="29"/>
      <c r="D209" s="33" t="s">
        <v>56</v>
      </c>
      <c r="E209" s="33" t="s">
        <v>66</v>
      </c>
      <c r="F209" s="29"/>
      <c r="G209" s="254" t="str">
        <f>"(Notes "&amp;A259&amp;", "&amp;A265&amp;", &amp; "&amp;A266&amp;")"</f>
        <v>(Notes K, Q, &amp; R)</v>
      </c>
      <c r="H209" s="29"/>
      <c r="I209" s="33" t="s">
        <v>67</v>
      </c>
      <c r="J209" s="29"/>
      <c r="K209" s="29"/>
    </row>
    <row r="210" spans="1:11">
      <c r="A210" s="143">
        <f t="shared" si="3"/>
        <v>20</v>
      </c>
      <c r="B210" s="28" t="s">
        <v>305</v>
      </c>
      <c r="C210" s="34" t="s">
        <v>809</v>
      </c>
      <c r="D210" s="256">
        <f>'5-P3 Support'!F85</f>
        <v>25226720.846153848</v>
      </c>
      <c r="E210" s="604">
        <f>+'5-P3 Support'!G85</f>
        <v>0.35800897820136984</v>
      </c>
      <c r="F210" s="159"/>
      <c r="G210" s="633">
        <f>+'5-P3 Support'!I85</f>
        <v>5.79E-2</v>
      </c>
      <c r="H210" s="291"/>
      <c r="I210" s="604">
        <f>+'5-P3 Support'!K85</f>
        <v>2.0728719837859313E-2</v>
      </c>
      <c r="J210" s="255" t="s">
        <v>68</v>
      </c>
      <c r="K210" s="36"/>
    </row>
    <row r="211" spans="1:11">
      <c r="A211" s="143">
        <f t="shared" si="3"/>
        <v>21</v>
      </c>
      <c r="B211" s="28" t="s">
        <v>142</v>
      </c>
      <c r="C211" s="34" t="s">
        <v>810</v>
      </c>
      <c r="D211" s="256">
        <f>+'5-P3 Support'!F86</f>
        <v>0</v>
      </c>
      <c r="E211" s="604">
        <f>+'5-P3 Support'!G86</f>
        <v>0</v>
      </c>
      <c r="F211" s="159"/>
      <c r="G211" s="633">
        <f>+'5-P3 Support'!I86</f>
        <v>0</v>
      </c>
      <c r="H211" s="291"/>
      <c r="I211" s="604">
        <f>+'5-P3 Support'!K86</f>
        <v>0</v>
      </c>
      <c r="J211" s="29"/>
      <c r="K211" s="36"/>
    </row>
    <row r="212" spans="1:11" ht="13.5" thickBot="1">
      <c r="A212" s="143">
        <f t="shared" si="3"/>
        <v>22</v>
      </c>
      <c r="B212" s="28" t="s">
        <v>414</v>
      </c>
      <c r="C212" s="34" t="s">
        <v>811</v>
      </c>
      <c r="D212" s="426">
        <f>+'5-P3 Support'!F87</f>
        <v>45237212.692307696</v>
      </c>
      <c r="E212" s="605">
        <f>+'5-P3 Support'!G87</f>
        <v>0.64199102179863032</v>
      </c>
      <c r="F212" s="603"/>
      <c r="G212" s="632">
        <f>+'5-P3 Support'!I87</f>
        <v>0.10100000000000001</v>
      </c>
      <c r="H212" s="291"/>
      <c r="I212" s="605">
        <f>+'5-P3 Support'!K87</f>
        <v>6.4841093201661662E-2</v>
      </c>
      <c r="J212" s="29"/>
      <c r="K212" s="36"/>
    </row>
    <row r="213" spans="1:11">
      <c r="A213" s="143">
        <f t="shared" si="3"/>
        <v>23</v>
      </c>
      <c r="B213" s="31" t="s">
        <v>293</v>
      </c>
      <c r="C213" s="36" t="s">
        <v>812</v>
      </c>
      <c r="D213" s="256">
        <f>+'5-P3 Support'!F88</f>
        <v>70463933.538461536</v>
      </c>
      <c r="E213" s="29" t="s">
        <v>8</v>
      </c>
      <c r="F213" s="29"/>
      <c r="G213" s="291"/>
      <c r="H213" s="291"/>
      <c r="I213" s="604">
        <f>+'5-P3 Support'!K88</f>
        <v>8.5569813039520978E-2</v>
      </c>
      <c r="J213" s="255" t="s">
        <v>69</v>
      </c>
      <c r="K213" s="36"/>
    </row>
    <row r="214" spans="1:11">
      <c r="A214" s="143"/>
      <c r="B214" s="36"/>
      <c r="C214" s="36"/>
      <c r="D214" s="36"/>
      <c r="E214" s="29"/>
      <c r="F214" s="29"/>
      <c r="G214" s="29"/>
      <c r="H214" s="29"/>
      <c r="I214" s="291"/>
      <c r="J214" s="36"/>
      <c r="K214" s="36"/>
    </row>
    <row r="215" spans="1:11">
      <c r="A215" s="143">
        <f>+A213+1</f>
        <v>24</v>
      </c>
      <c r="B215" s="28" t="s">
        <v>143</v>
      </c>
      <c r="C215" s="148"/>
      <c r="D215" s="148"/>
      <c r="E215" s="148"/>
      <c r="F215" s="148"/>
      <c r="G215" s="148"/>
      <c r="H215" s="148"/>
      <c r="I215" s="148"/>
      <c r="J215" s="148"/>
      <c r="K215" s="148"/>
    </row>
    <row r="216" spans="1:11" ht="13.5" thickBot="1">
      <c r="A216" s="143"/>
      <c r="B216" s="28"/>
      <c r="C216" s="28"/>
      <c r="D216" s="28"/>
      <c r="E216" s="28"/>
      <c r="F216" s="28"/>
      <c r="G216" s="28"/>
      <c r="H216" s="28"/>
      <c r="I216" s="33"/>
      <c r="J216" s="257"/>
      <c r="K216" s="36"/>
    </row>
    <row r="217" spans="1:11">
      <c r="A217" s="143">
        <f>+A215+1</f>
        <v>25</v>
      </c>
      <c r="B217" s="28" t="s">
        <v>561</v>
      </c>
      <c r="C217" s="148" t="s">
        <v>425</v>
      </c>
      <c r="D217" s="148"/>
      <c r="E217" s="148"/>
      <c r="F217" s="148"/>
      <c r="G217" s="258" t="s">
        <v>8</v>
      </c>
      <c r="H217" s="259"/>
      <c r="I217" s="260"/>
      <c r="J217" s="260"/>
      <c r="K217" s="36"/>
    </row>
    <row r="218" spans="1:11">
      <c r="A218" s="143">
        <f t="shared" si="3"/>
        <v>26</v>
      </c>
      <c r="B218" s="36" t="s">
        <v>325</v>
      </c>
      <c r="C218" s="148" t="s">
        <v>402</v>
      </c>
      <c r="D218" s="148"/>
      <c r="E218" s="36"/>
      <c r="F218" s="148"/>
      <c r="G218" s="36"/>
      <c r="H218" s="259"/>
      <c r="I218" s="261">
        <v>0</v>
      </c>
      <c r="J218" s="262"/>
      <c r="K218" s="36"/>
    </row>
    <row r="219" spans="1:11" ht="13.5" thickBot="1">
      <c r="A219" s="143">
        <f t="shared" si="3"/>
        <v>27</v>
      </c>
      <c r="B219" s="263" t="s">
        <v>1</v>
      </c>
      <c r="C219" s="37" t="s">
        <v>813</v>
      </c>
      <c r="D219" s="264"/>
      <c r="E219" s="265"/>
      <c r="F219" s="265"/>
      <c r="G219" s="265"/>
      <c r="H219" s="148"/>
      <c r="I219" s="395">
        <f>+'5-P3 Support'!C68</f>
        <v>0</v>
      </c>
      <c r="J219" s="266"/>
      <c r="K219" s="36"/>
    </row>
    <row r="220" spans="1:11">
      <c r="A220" s="143">
        <f t="shared" si="3"/>
        <v>28</v>
      </c>
      <c r="B220" s="36" t="s">
        <v>144</v>
      </c>
      <c r="C220" s="157"/>
      <c r="D220" s="36"/>
      <c r="E220" s="148"/>
      <c r="F220" s="148"/>
      <c r="G220" s="148"/>
      <c r="H220" s="148"/>
      <c r="I220" s="267">
        <f>I218-I219</f>
        <v>0</v>
      </c>
      <c r="J220" s="262"/>
      <c r="K220" s="36"/>
    </row>
    <row r="221" spans="1:11">
      <c r="A221" s="143"/>
      <c r="B221" s="36"/>
      <c r="C221" s="157"/>
      <c r="D221" s="36"/>
      <c r="E221" s="148"/>
      <c r="F221" s="148"/>
      <c r="G221" s="148"/>
      <c r="H221" s="148"/>
      <c r="I221" s="268"/>
      <c r="J221" s="260"/>
      <c r="K221" s="36"/>
    </row>
    <row r="222" spans="1:11">
      <c r="A222" s="143">
        <f>+A220+1</f>
        <v>29</v>
      </c>
      <c r="B222" s="28" t="s">
        <v>264</v>
      </c>
      <c r="C222" s="157" t="s">
        <v>814</v>
      </c>
      <c r="D222" s="36"/>
      <c r="E222" s="148"/>
      <c r="F222" s="148"/>
      <c r="G222" s="269"/>
      <c r="H222" s="148"/>
      <c r="I222" s="270">
        <f>+'5-P3 Support'!D68</f>
        <v>0</v>
      </c>
      <c r="J222" s="260"/>
      <c r="K222" s="271"/>
    </row>
    <row r="223" spans="1:11">
      <c r="A223" s="143"/>
      <c r="B223" s="36"/>
      <c r="C223" s="145"/>
      <c r="D223" s="148"/>
      <c r="E223" s="148"/>
      <c r="F223" s="148"/>
      <c r="G223" s="148"/>
      <c r="H223" s="148"/>
      <c r="I223" s="268"/>
      <c r="J223" s="260"/>
      <c r="K223" s="271"/>
    </row>
    <row r="224" spans="1:11">
      <c r="A224" s="143">
        <f>+A222+1</f>
        <v>30</v>
      </c>
      <c r="B224" s="28" t="s">
        <v>265</v>
      </c>
      <c r="C224" s="145" t="s">
        <v>584</v>
      </c>
      <c r="D224" s="148"/>
      <c r="E224" s="148"/>
      <c r="F224" s="148"/>
      <c r="G224" s="148"/>
      <c r="H224" s="148"/>
      <c r="I224" s="36"/>
      <c r="J224" s="36"/>
      <c r="K224" s="272"/>
    </row>
    <row r="225" spans="1:11">
      <c r="A225" s="143">
        <f>+A224+1</f>
        <v>31</v>
      </c>
      <c r="B225" s="273" t="s">
        <v>324</v>
      </c>
      <c r="C225" s="37" t="s">
        <v>815</v>
      </c>
      <c r="D225" s="29"/>
      <c r="E225" s="29"/>
      <c r="F225" s="29"/>
      <c r="G225" s="29"/>
      <c r="H225" s="29"/>
      <c r="I225" s="274">
        <f>+'5-P3 Support'!E68</f>
        <v>15345.47</v>
      </c>
      <c r="J225" s="275"/>
      <c r="K225" s="272"/>
    </row>
    <row r="226" spans="1:11" ht="26.25" thickBot="1">
      <c r="A226" s="143">
        <f>+A225+1</f>
        <v>32</v>
      </c>
      <c r="B226" s="276" t="s">
        <v>323</v>
      </c>
      <c r="C226" s="37" t="s">
        <v>816</v>
      </c>
      <c r="D226" s="265"/>
      <c r="E226" s="265"/>
      <c r="F226" s="265"/>
      <c r="G226" s="148"/>
      <c r="H226" s="148"/>
      <c r="I226" s="396">
        <f>+'5-P3 Support'!F68</f>
        <v>0</v>
      </c>
      <c r="J226" s="36"/>
      <c r="K226" s="277"/>
    </row>
    <row r="227" spans="1:11">
      <c r="A227" s="143">
        <f>+A226+1</f>
        <v>33</v>
      </c>
      <c r="B227" s="46" t="s">
        <v>144</v>
      </c>
      <c r="C227" s="143"/>
      <c r="D227" s="29"/>
      <c r="E227" s="29"/>
      <c r="F227" s="29"/>
      <c r="G227" s="29"/>
      <c r="H227" s="148"/>
      <c r="I227" s="278">
        <f>+I225-I226</f>
        <v>15345.47</v>
      </c>
      <c r="J227" s="275"/>
      <c r="K227" s="279"/>
    </row>
    <row r="228" spans="1:11" s="562" customFormat="1">
      <c r="A228" s="143"/>
      <c r="B228" s="46"/>
      <c r="C228" s="143"/>
      <c r="D228" s="29"/>
      <c r="E228" s="29"/>
      <c r="F228" s="29"/>
      <c r="G228" s="29"/>
      <c r="H228" s="148"/>
      <c r="I228" s="278"/>
      <c r="J228" s="275"/>
      <c r="K228" s="279"/>
    </row>
    <row r="229" spans="1:11" s="562" customFormat="1">
      <c r="A229" s="143"/>
      <c r="D229" s="29"/>
      <c r="E229" s="29"/>
      <c r="F229" s="29"/>
      <c r="G229" s="29"/>
      <c r="H229" s="148"/>
      <c r="I229" s="278"/>
      <c r="J229" s="275"/>
      <c r="K229" s="279"/>
    </row>
    <row r="230" spans="1:11" s="562" customFormat="1">
      <c r="A230" s="143"/>
      <c r="B230" s="46"/>
      <c r="C230" s="143"/>
      <c r="D230" s="29"/>
      <c r="E230" s="29"/>
      <c r="F230" s="29"/>
      <c r="G230" s="29"/>
      <c r="H230" s="148"/>
      <c r="I230" s="278"/>
      <c r="J230" s="275"/>
      <c r="K230" s="279"/>
    </row>
    <row r="231" spans="1:11" s="562" customFormat="1">
      <c r="A231" s="143"/>
      <c r="B231" s="46"/>
      <c r="C231" s="143"/>
      <c r="D231" s="29"/>
      <c r="E231" s="29"/>
      <c r="F231" s="29"/>
      <c r="G231" s="29"/>
      <c r="H231" s="148"/>
      <c r="I231" s="278"/>
      <c r="J231" s="275"/>
      <c r="K231" s="279"/>
    </row>
    <row r="232" spans="1:11">
      <c r="A232" s="143"/>
      <c r="B232" s="280"/>
      <c r="C232" s="143"/>
      <c r="D232" s="29"/>
      <c r="E232" s="29"/>
      <c r="F232" s="29"/>
      <c r="G232" s="29"/>
      <c r="H232" s="148"/>
      <c r="I232" s="281"/>
      <c r="J232" s="275"/>
      <c r="K232" s="279"/>
    </row>
    <row r="233" spans="1:11">
      <c r="A233" s="143"/>
      <c r="B233" s="280"/>
      <c r="C233" s="143"/>
      <c r="D233" s="29"/>
      <c r="E233" s="29"/>
      <c r="F233" s="29"/>
      <c r="G233" s="29"/>
      <c r="H233" s="148"/>
      <c r="I233" s="281"/>
      <c r="J233" s="275"/>
      <c r="K233" s="279"/>
    </row>
    <row r="234" spans="1:11">
      <c r="A234" s="143"/>
      <c r="B234" s="31"/>
      <c r="C234" s="149"/>
      <c r="D234" s="29"/>
      <c r="E234" s="29"/>
      <c r="F234" s="29"/>
      <c r="G234" s="29"/>
      <c r="H234" s="149"/>
      <c r="I234" s="29"/>
      <c r="J234" s="149"/>
      <c r="K234" s="220" t="s">
        <v>145</v>
      </c>
    </row>
    <row r="235" spans="1:11">
      <c r="A235" s="143"/>
      <c r="B235" s="31"/>
      <c r="C235" s="149"/>
      <c r="D235" s="29"/>
      <c r="E235" s="29"/>
      <c r="F235" s="29"/>
      <c r="G235" s="29"/>
      <c r="H235" s="149"/>
      <c r="I235" s="29"/>
      <c r="J235" s="149"/>
      <c r="K235" s="29"/>
    </row>
    <row r="236" spans="1:11">
      <c r="A236" s="143"/>
      <c r="B236" s="280" t="s">
        <v>7</v>
      </c>
      <c r="C236" s="143"/>
      <c r="D236" s="32" t="s">
        <v>89</v>
      </c>
      <c r="E236" s="29"/>
      <c r="F236" s="29"/>
      <c r="G236" s="29"/>
      <c r="H236" s="148"/>
      <c r="I236" s="141"/>
      <c r="J236" s="260"/>
      <c r="K236" s="282" t="str">
        <f>K3</f>
        <v>For  the 12 months ended 12/31/2023</v>
      </c>
    </row>
    <row r="237" spans="1:11">
      <c r="A237" s="143"/>
      <c r="B237" s="280"/>
      <c r="C237" s="143"/>
      <c r="D237" s="32" t="s">
        <v>118</v>
      </c>
      <c r="E237" s="29"/>
      <c r="F237" s="29"/>
      <c r="G237" s="29"/>
      <c r="H237" s="148"/>
      <c r="I237" s="283"/>
      <c r="J237" s="260"/>
      <c r="K237" s="279"/>
    </row>
    <row r="238" spans="1:11">
      <c r="A238" s="143"/>
      <c r="B238" s="280"/>
      <c r="C238" s="143"/>
      <c r="D238" s="652" t="str">
        <f>D5</f>
        <v>NextEra Energy Transmission MidAtlantic Indiana, Inc.</v>
      </c>
      <c r="E238" s="29"/>
      <c r="F238" s="29"/>
      <c r="G238" s="29"/>
      <c r="H238" s="148"/>
      <c r="I238" s="283"/>
      <c r="J238" s="260"/>
      <c r="K238" s="279"/>
    </row>
    <row r="239" spans="1:11">
      <c r="A239" s="744"/>
      <c r="B239" s="744"/>
      <c r="C239" s="744"/>
      <c r="D239" s="744"/>
      <c r="E239" s="744"/>
      <c r="F239" s="744"/>
      <c r="G239" s="744"/>
      <c r="H239" s="744"/>
      <c r="I239" s="744"/>
      <c r="J239" s="744"/>
      <c r="K239" s="744"/>
    </row>
    <row r="240" spans="1:11">
      <c r="A240" s="143"/>
      <c r="B240" s="280"/>
      <c r="C240" s="143"/>
      <c r="D240" s="29"/>
      <c r="E240" s="29"/>
      <c r="F240" s="29"/>
      <c r="G240" s="29"/>
      <c r="H240" s="148"/>
      <c r="I240" s="283"/>
      <c r="J240" s="260"/>
      <c r="K240" s="279"/>
    </row>
    <row r="241" spans="1:11">
      <c r="A241" s="143"/>
      <c r="B241" s="28" t="s">
        <v>70</v>
      </c>
      <c r="C241" s="143"/>
      <c r="D241" s="29"/>
      <c r="E241" s="29"/>
      <c r="F241" s="29"/>
      <c r="G241" s="29"/>
      <c r="H241" s="148"/>
      <c r="I241" s="29"/>
      <c r="J241" s="148"/>
      <c r="K241" s="29"/>
    </row>
    <row r="242" spans="1:11">
      <c r="A242" s="143"/>
      <c r="B242" s="284" t="s">
        <v>146</v>
      </c>
      <c r="C242" s="143"/>
      <c r="D242" s="29"/>
      <c r="E242" s="29"/>
      <c r="F242" s="29"/>
      <c r="G242" s="29"/>
      <c r="H242" s="148"/>
      <c r="I242" s="29"/>
      <c r="J242" s="148"/>
      <c r="K242" s="29"/>
    </row>
    <row r="243" spans="1:11">
      <c r="A243" s="143" t="s">
        <v>71</v>
      </c>
      <c r="B243" s="28"/>
      <c r="C243" s="148"/>
      <c r="D243" s="29"/>
      <c r="E243" s="29"/>
      <c r="F243" s="29"/>
      <c r="G243" s="29"/>
      <c r="H243" s="148"/>
      <c r="I243" s="29"/>
      <c r="J243" s="148"/>
      <c r="K243" s="29"/>
    </row>
    <row r="244" spans="1:11" ht="13.5" thickBot="1">
      <c r="A244" s="33" t="s">
        <v>72</v>
      </c>
      <c r="B244" s="746"/>
      <c r="C244" s="746"/>
      <c r="D244" s="285"/>
      <c r="E244" s="285"/>
      <c r="F244" s="285"/>
      <c r="G244" s="285"/>
      <c r="H244" s="286"/>
      <c r="I244" s="285"/>
      <c r="J244" s="286"/>
      <c r="K244" s="285"/>
    </row>
    <row r="245" spans="1:11">
      <c r="A245" s="318" t="s">
        <v>225</v>
      </c>
      <c r="B245" s="745" t="s">
        <v>585</v>
      </c>
      <c r="C245" s="745"/>
      <c r="D245" s="745"/>
      <c r="E245" s="745"/>
      <c r="F245" s="745"/>
      <c r="G245" s="745"/>
      <c r="H245" s="745"/>
      <c r="I245" s="745"/>
      <c r="J245" s="745"/>
      <c r="K245" s="745"/>
    </row>
    <row r="246" spans="1:11" ht="29.25" customHeight="1">
      <c r="A246" s="318" t="s">
        <v>226</v>
      </c>
      <c r="B246" s="745" t="s">
        <v>552</v>
      </c>
      <c r="C246" s="745"/>
      <c r="D246" s="745"/>
      <c r="E246" s="745"/>
      <c r="F246" s="745"/>
      <c r="G246" s="745"/>
      <c r="H246" s="745"/>
      <c r="I246" s="745"/>
      <c r="J246" s="745"/>
      <c r="K246" s="745"/>
    </row>
    <row r="247" spans="1:11">
      <c r="A247" s="318" t="s">
        <v>75</v>
      </c>
      <c r="B247" s="745" t="s">
        <v>80</v>
      </c>
      <c r="C247" s="745"/>
      <c r="D247" s="745"/>
      <c r="E247" s="745"/>
      <c r="F247" s="745"/>
      <c r="G247" s="745"/>
      <c r="H247" s="745"/>
      <c r="I247" s="745"/>
      <c r="J247" s="745"/>
      <c r="K247" s="745"/>
    </row>
    <row r="248" spans="1:11" ht="29.25" customHeight="1">
      <c r="A248" s="318" t="s">
        <v>76</v>
      </c>
      <c r="B248" s="745" t="s">
        <v>403</v>
      </c>
      <c r="C248" s="745"/>
      <c r="D248" s="745"/>
      <c r="E248" s="745"/>
      <c r="F248" s="745"/>
      <c r="G248" s="745"/>
      <c r="H248" s="745"/>
      <c r="I248" s="745"/>
      <c r="J248" s="745"/>
      <c r="K248" s="745"/>
    </row>
    <row r="249" spans="1:11" ht="29.25" customHeight="1">
      <c r="A249" s="318" t="s">
        <v>77</v>
      </c>
      <c r="B249" s="745" t="s">
        <v>662</v>
      </c>
      <c r="C249" s="745"/>
      <c r="D249" s="745"/>
      <c r="E249" s="745"/>
      <c r="F249" s="745"/>
      <c r="G249" s="745"/>
      <c r="H249" s="745"/>
      <c r="I249" s="745"/>
      <c r="J249" s="745"/>
      <c r="K249" s="745"/>
    </row>
    <row r="250" spans="1:11" ht="30" customHeight="1">
      <c r="A250" s="318" t="s">
        <v>78</v>
      </c>
      <c r="B250" s="745" t="s">
        <v>147</v>
      </c>
      <c r="C250" s="745"/>
      <c r="D250" s="745"/>
      <c r="E250" s="745"/>
      <c r="F250" s="745"/>
      <c r="G250" s="745"/>
      <c r="H250" s="745"/>
      <c r="I250" s="745"/>
      <c r="J250" s="745"/>
      <c r="K250" s="745"/>
    </row>
    <row r="251" spans="1:11" ht="45.75" customHeight="1">
      <c r="A251" s="745" t="s">
        <v>79</v>
      </c>
      <c r="B251" s="745" t="s">
        <v>817</v>
      </c>
      <c r="C251" s="745"/>
      <c r="D251" s="745"/>
      <c r="E251" s="745"/>
      <c r="F251" s="745"/>
      <c r="G251" s="745"/>
      <c r="H251" s="745"/>
      <c r="I251" s="745"/>
      <c r="J251" s="745"/>
      <c r="K251" s="745"/>
    </row>
    <row r="252" spans="1:11">
      <c r="A252" s="745"/>
      <c r="B252" s="362" t="s">
        <v>84</v>
      </c>
      <c r="C252" s="362" t="s">
        <v>85</v>
      </c>
      <c r="D252" s="674">
        <v>0.21</v>
      </c>
      <c r="E252" s="362"/>
      <c r="F252" s="362"/>
      <c r="G252" s="362"/>
      <c r="H252" s="362"/>
      <c r="I252" s="362"/>
      <c r="J252" s="362"/>
      <c r="K252" s="362"/>
    </row>
    <row r="253" spans="1:11">
      <c r="A253" s="745"/>
      <c r="B253" s="362"/>
      <c r="C253" s="362" t="s">
        <v>86</v>
      </c>
      <c r="D253" s="676">
        <v>4.9000000000000002E-2</v>
      </c>
      <c r="E253" s="362" t="s">
        <v>148</v>
      </c>
      <c r="F253" s="362"/>
      <c r="G253" s="362"/>
      <c r="H253" s="362"/>
      <c r="I253" s="362"/>
      <c r="J253" s="362"/>
      <c r="K253" s="362"/>
    </row>
    <row r="254" spans="1:11">
      <c r="A254" s="745"/>
      <c r="B254" s="362"/>
      <c r="C254" s="362" t="s">
        <v>87</v>
      </c>
      <c r="D254" s="675">
        <v>0</v>
      </c>
      <c r="E254" s="362" t="s">
        <v>149</v>
      </c>
      <c r="F254" s="362"/>
      <c r="G254" s="362"/>
      <c r="H254" s="362"/>
      <c r="I254" s="362"/>
      <c r="J254" s="362"/>
      <c r="K254" s="362"/>
    </row>
    <row r="255" spans="1:11">
      <c r="A255" s="745"/>
      <c r="B255" s="362"/>
      <c r="C255" s="362"/>
      <c r="D255" s="596"/>
      <c r="E255" s="362"/>
      <c r="F255" s="362"/>
      <c r="G255" s="362"/>
      <c r="H255" s="362"/>
      <c r="I255" s="362"/>
      <c r="J255" s="362"/>
      <c r="K255" s="362"/>
    </row>
    <row r="256" spans="1:11" ht="19.5" customHeight="1">
      <c r="A256" s="318" t="s">
        <v>81</v>
      </c>
      <c r="B256" s="745" t="s">
        <v>151</v>
      </c>
      <c r="C256" s="745"/>
      <c r="D256" s="745"/>
      <c r="E256" s="745"/>
      <c r="F256" s="745"/>
      <c r="G256" s="745"/>
      <c r="H256" s="745"/>
      <c r="I256" s="745"/>
      <c r="J256" s="745"/>
      <c r="K256" s="745"/>
    </row>
    <row r="257" spans="1:11" ht="31.5" customHeight="1">
      <c r="A257" s="318" t="s">
        <v>82</v>
      </c>
      <c r="B257" s="745" t="s">
        <v>152</v>
      </c>
      <c r="C257" s="745"/>
      <c r="D257" s="745"/>
      <c r="E257" s="745"/>
      <c r="F257" s="745"/>
      <c r="G257" s="745"/>
      <c r="H257" s="745"/>
      <c r="I257" s="745"/>
      <c r="J257" s="745"/>
      <c r="K257" s="745"/>
    </row>
    <row r="258" spans="1:11">
      <c r="A258" s="318" t="s">
        <v>83</v>
      </c>
      <c r="B258" s="745" t="s">
        <v>88</v>
      </c>
      <c r="C258" s="745"/>
      <c r="D258" s="745"/>
      <c r="E258" s="745"/>
      <c r="F258" s="745"/>
      <c r="G258" s="745"/>
      <c r="H258" s="745"/>
      <c r="I258" s="745"/>
      <c r="J258" s="745"/>
      <c r="K258" s="745"/>
    </row>
    <row r="259" spans="1:11">
      <c r="A259" s="318" t="s">
        <v>120</v>
      </c>
      <c r="B259" s="745" t="s">
        <v>237</v>
      </c>
      <c r="C259" s="745"/>
      <c r="D259" s="745"/>
      <c r="E259" s="745"/>
      <c r="F259" s="745"/>
      <c r="G259" s="745"/>
      <c r="H259" s="745"/>
      <c r="I259" s="745"/>
      <c r="J259" s="745"/>
      <c r="K259" s="745"/>
    </row>
    <row r="260" spans="1:11">
      <c r="A260" s="318" t="s">
        <v>227</v>
      </c>
      <c r="B260" s="745" t="s">
        <v>489</v>
      </c>
      <c r="C260" s="745"/>
      <c r="D260" s="745"/>
      <c r="E260" s="745"/>
      <c r="F260" s="745"/>
      <c r="G260" s="745"/>
      <c r="H260" s="745"/>
      <c r="I260" s="745"/>
      <c r="J260" s="745"/>
      <c r="K260" s="745"/>
    </row>
    <row r="261" spans="1:11">
      <c r="A261" s="318" t="s">
        <v>150</v>
      </c>
      <c r="B261" s="745" t="s">
        <v>157</v>
      </c>
      <c r="C261" s="745"/>
      <c r="D261" s="745"/>
      <c r="E261" s="745"/>
      <c r="F261" s="745"/>
      <c r="G261" s="745"/>
      <c r="H261" s="745"/>
      <c r="I261" s="745"/>
      <c r="J261" s="745"/>
      <c r="K261" s="745"/>
    </row>
    <row r="262" spans="1:11">
      <c r="A262" s="318" t="s">
        <v>228</v>
      </c>
      <c r="B262" s="745" t="s">
        <v>436</v>
      </c>
      <c r="C262" s="745"/>
      <c r="D262" s="745"/>
      <c r="E262" s="745"/>
      <c r="F262" s="745"/>
      <c r="G262" s="745"/>
      <c r="H262" s="745"/>
      <c r="I262" s="745"/>
      <c r="J262" s="745"/>
      <c r="K262" s="745"/>
    </row>
    <row r="263" spans="1:11" ht="33.75" customHeight="1">
      <c r="A263" s="318" t="s">
        <v>153</v>
      </c>
      <c r="B263" s="748" t="s">
        <v>653</v>
      </c>
      <c r="C263" s="749"/>
      <c r="D263" s="749"/>
      <c r="E263" s="749"/>
      <c r="F263" s="749"/>
      <c r="G263" s="749"/>
      <c r="H263" s="749"/>
      <c r="I263" s="749"/>
      <c r="J263" s="749"/>
      <c r="K263" s="749"/>
    </row>
    <row r="264" spans="1:11">
      <c r="A264" s="363" t="s">
        <v>154</v>
      </c>
      <c r="B264" s="750" t="s">
        <v>585</v>
      </c>
      <c r="C264" s="751"/>
      <c r="D264" s="751"/>
      <c r="E264" s="751"/>
      <c r="F264" s="751"/>
      <c r="G264" s="751"/>
      <c r="H264" s="751"/>
      <c r="I264" s="751"/>
      <c r="J264" s="751"/>
      <c r="K264" s="751"/>
    </row>
    <row r="265" spans="1:11" ht="28.5" customHeight="1">
      <c r="A265" s="364" t="s">
        <v>155</v>
      </c>
      <c r="B265" s="752" t="s">
        <v>841</v>
      </c>
      <c r="C265" s="752"/>
      <c r="D265" s="752"/>
      <c r="E265" s="752"/>
      <c r="F265" s="752"/>
      <c r="G265" s="752"/>
      <c r="H265" s="752"/>
      <c r="I265" s="752"/>
      <c r="J265" s="752"/>
      <c r="K265" s="752"/>
    </row>
    <row r="266" spans="1:11" s="298" customFormat="1">
      <c r="A266" s="364" t="s">
        <v>156</v>
      </c>
      <c r="B266" s="754" t="s">
        <v>685</v>
      </c>
      <c r="C266" s="754"/>
      <c r="D266" s="754"/>
      <c r="E266" s="754"/>
      <c r="F266" s="754"/>
      <c r="G266" s="754"/>
      <c r="H266" s="754"/>
      <c r="I266" s="754"/>
      <c r="J266" s="754"/>
      <c r="K266" s="754"/>
    </row>
    <row r="267" spans="1:11" ht="18.75" customHeight="1">
      <c r="A267" s="364" t="s">
        <v>158</v>
      </c>
      <c r="B267" s="753" t="s">
        <v>654</v>
      </c>
      <c r="C267" s="753"/>
      <c r="D267" s="753"/>
      <c r="E267" s="753"/>
      <c r="F267" s="753"/>
      <c r="G267" s="753"/>
      <c r="H267" s="753"/>
      <c r="I267" s="753"/>
      <c r="J267" s="753"/>
      <c r="K267" s="753"/>
    </row>
    <row r="268" spans="1:11" s="14" customFormat="1" ht="29.25" customHeight="1">
      <c r="A268" s="364" t="s">
        <v>159</v>
      </c>
      <c r="B268" s="747" t="s">
        <v>806</v>
      </c>
      <c r="C268" s="747"/>
      <c r="D268" s="747"/>
      <c r="E268" s="747"/>
      <c r="F268" s="747"/>
      <c r="G268" s="747"/>
      <c r="H268" s="747"/>
      <c r="I268" s="747"/>
      <c r="J268" s="747"/>
      <c r="K268" s="747"/>
    </row>
    <row r="269" spans="1:11" s="14" customFormat="1">
      <c r="A269" s="364" t="s">
        <v>263</v>
      </c>
      <c r="B269" s="394" t="s">
        <v>443</v>
      </c>
      <c r="C269" s="365"/>
      <c r="D269" s="365"/>
      <c r="E269" s="365"/>
      <c r="F269" s="365"/>
      <c r="G269" s="365"/>
      <c r="H269" s="366"/>
      <c r="I269" s="367"/>
      <c r="J269" s="368"/>
      <c r="K269" s="369"/>
    </row>
    <row r="270" spans="1:11" s="14" customFormat="1">
      <c r="A270" s="370" t="s">
        <v>350</v>
      </c>
      <c r="B270" s="370" t="s">
        <v>435</v>
      </c>
      <c r="C270" s="370"/>
      <c r="D270" s="370"/>
      <c r="E270" s="370"/>
      <c r="F270" s="370"/>
      <c r="G270" s="370"/>
      <c r="H270" s="370"/>
      <c r="I270" s="370"/>
      <c r="J270" s="370"/>
      <c r="K270" s="370"/>
    </row>
    <row r="271" spans="1:11">
      <c r="A271" s="15" t="s">
        <v>427</v>
      </c>
      <c r="B271" s="15" t="s">
        <v>445</v>
      </c>
    </row>
    <row r="272" spans="1:11" ht="15">
      <c r="A272" s="506" t="s">
        <v>497</v>
      </c>
      <c r="B272" s="298" t="s">
        <v>686</v>
      </c>
    </row>
    <row r="273" spans="1:2">
      <c r="A273" s="15" t="s">
        <v>834</v>
      </c>
      <c r="B273" s="665" t="s">
        <v>832</v>
      </c>
    </row>
    <row r="274" spans="1:2">
      <c r="B274" s="665" t="s">
        <v>833</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251:A255"/>
    <mergeCell ref="B265:K265"/>
    <mergeCell ref="B267:K267"/>
    <mergeCell ref="B251:K251"/>
    <mergeCell ref="B256:K256"/>
    <mergeCell ref="B257:K257"/>
    <mergeCell ref="B258:K258"/>
    <mergeCell ref="B259:K259"/>
    <mergeCell ref="B266:K266"/>
    <mergeCell ref="B268:K268"/>
    <mergeCell ref="B260:K260"/>
    <mergeCell ref="B261:K261"/>
    <mergeCell ref="B262:K262"/>
    <mergeCell ref="B263:K263"/>
    <mergeCell ref="B264:K264"/>
    <mergeCell ref="A57:K57"/>
    <mergeCell ref="A114:K114"/>
    <mergeCell ref="A180:K180"/>
    <mergeCell ref="B250:K250"/>
    <mergeCell ref="A239:K239"/>
    <mergeCell ref="B244:C244"/>
    <mergeCell ref="B245:K245"/>
    <mergeCell ref="B246:K246"/>
    <mergeCell ref="B247:K247"/>
    <mergeCell ref="B248:K248"/>
    <mergeCell ref="B249:K249"/>
  </mergeCells>
  <phoneticPr fontId="0" type="noConversion"/>
  <pageMargins left="0.25" right="0.25" top="0.75" bottom="0.75" header="0.3" footer="0.3"/>
  <pageSetup scale="59" fitToHeight="0" orientation="landscape" r:id="rId2"/>
  <rowBreaks count="4" manualBreakCount="4">
    <brk id="50" max="10" man="1"/>
    <brk id="108" max="16383" man="1"/>
    <brk id="173" max="10" man="1"/>
    <brk id="232" max="10" man="1"/>
  </rowBreaks>
  <customProperties>
    <customPr name="_pios_id" r:id="rId3"/>
  </customProperties>
  <ignoredErrors>
    <ignoredError sqref="C1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109"/>
  <sheetViews>
    <sheetView zoomScale="85" zoomScaleNormal="85" zoomScaleSheetLayoutView="80" workbookViewId="0">
      <selection activeCell="O55" sqref="O55"/>
    </sheetView>
  </sheetViews>
  <sheetFormatPr defaultColWidth="8.77734375" defaultRowHeight="12.75"/>
  <cols>
    <col min="1" max="1" width="6" style="25" customWidth="1"/>
    <col min="2" max="2" width="1.44140625" style="25" customWidth="1"/>
    <col min="3" max="3" width="36" style="25" customWidth="1"/>
    <col min="4" max="4" width="13.77734375" style="25" customWidth="1"/>
    <col min="5" max="5" width="17.5546875" style="25" customWidth="1"/>
    <col min="6" max="6" width="13.109375" style="25" customWidth="1"/>
    <col min="7" max="7" width="14.44140625" style="25" customWidth="1"/>
    <col min="8" max="8" width="16.21875" style="25" customWidth="1"/>
    <col min="9" max="9" width="13.77734375" style="25" customWidth="1"/>
    <col min="10" max="10" width="14.44140625" style="25" customWidth="1"/>
    <col min="11" max="11" width="13.5546875" style="25" customWidth="1"/>
    <col min="12" max="13" width="15.77734375" style="25" customWidth="1"/>
    <col min="14" max="15" width="14.44140625" style="25" customWidth="1"/>
    <col min="16" max="16" width="12.77734375" style="25" customWidth="1"/>
    <col min="17" max="17" width="13.77734375" style="25" customWidth="1"/>
    <col min="18" max="18" width="9.21875" style="25" customWidth="1"/>
    <col min="19" max="19" width="13" style="25" customWidth="1"/>
    <col min="20" max="20" width="11.21875" style="52" bestFit="1" customWidth="1"/>
    <col min="21" max="16384" width="8.77734375" style="25"/>
  </cols>
  <sheetData>
    <row r="1" spans="1:21">
      <c r="Q1" s="56"/>
    </row>
    <row r="2" spans="1:21">
      <c r="Q2" s="56"/>
    </row>
    <row r="4" spans="1:21">
      <c r="Q4" s="56"/>
    </row>
    <row r="5" spans="1:21">
      <c r="D5" s="19"/>
      <c r="E5" s="19"/>
      <c r="F5" s="19"/>
      <c r="G5" s="20" t="s">
        <v>231</v>
      </c>
      <c r="H5" s="19"/>
      <c r="I5" s="19"/>
      <c r="J5" s="19"/>
      <c r="K5" s="24"/>
      <c r="L5" s="57"/>
      <c r="M5" s="58"/>
      <c r="N5" s="58"/>
      <c r="O5" s="58"/>
      <c r="P5" s="58"/>
      <c r="Q5" s="58"/>
      <c r="R5" s="26"/>
      <c r="S5" s="26" t="s">
        <v>684</v>
      </c>
      <c r="T5" s="550"/>
      <c r="U5" s="26"/>
    </row>
    <row r="6" spans="1:21">
      <c r="D6" s="19"/>
      <c r="E6" s="22" t="s">
        <v>8</v>
      </c>
      <c r="F6" s="22"/>
      <c r="G6" s="20" t="s">
        <v>230</v>
      </c>
      <c r="H6" s="22"/>
      <c r="I6" s="22"/>
      <c r="J6" s="22"/>
      <c r="K6" s="24"/>
      <c r="P6" s="26"/>
      <c r="Q6" s="24"/>
      <c r="R6" s="26"/>
      <c r="S6" s="60"/>
      <c r="T6" s="550"/>
      <c r="U6" s="26"/>
    </row>
    <row r="7" spans="1:21">
      <c r="C7" s="26"/>
      <c r="D7" s="26"/>
      <c r="E7" s="26"/>
      <c r="F7" s="26"/>
      <c r="G7" s="652" t="str">
        <f>'Attachment H'!$D$5</f>
        <v>NextEra Energy Transmission MidAtlantic Indiana, Inc.</v>
      </c>
      <c r="H7" s="26"/>
      <c r="I7" s="26"/>
      <c r="J7" s="26"/>
      <c r="K7" s="26"/>
      <c r="P7" s="26"/>
      <c r="Q7" s="26"/>
      <c r="R7" s="26"/>
      <c r="S7" s="59"/>
      <c r="T7" s="550"/>
      <c r="U7" s="26"/>
    </row>
    <row r="8" spans="1:21">
      <c r="A8" s="20"/>
      <c r="C8" s="26"/>
      <c r="D8" s="26"/>
      <c r="E8" s="26"/>
      <c r="F8" s="26"/>
      <c r="H8" s="26"/>
      <c r="I8" s="26"/>
      <c r="J8" s="26"/>
      <c r="K8" s="26"/>
      <c r="L8" s="26"/>
      <c r="M8" s="26"/>
      <c r="N8" s="26"/>
      <c r="O8" s="26"/>
      <c r="P8" s="26"/>
      <c r="Q8" s="26"/>
      <c r="R8" s="26"/>
      <c r="S8" s="59"/>
      <c r="T8" s="550"/>
      <c r="U8" s="26"/>
    </row>
    <row r="9" spans="1:21">
      <c r="A9" s="20"/>
      <c r="C9" s="26"/>
      <c r="D9" s="26"/>
      <c r="E9" s="26"/>
      <c r="F9" s="26"/>
      <c r="G9" s="61"/>
      <c r="H9" s="26"/>
      <c r="I9" s="26"/>
      <c r="J9" s="26"/>
      <c r="K9" s="26"/>
      <c r="L9" s="26"/>
      <c r="M9" s="26"/>
      <c r="N9" s="26"/>
      <c r="O9" s="26"/>
      <c r="P9" s="26"/>
      <c r="Q9" s="26"/>
      <c r="R9" s="26"/>
      <c r="S9" s="59"/>
      <c r="T9" s="550"/>
      <c r="U9" s="26"/>
    </row>
    <row r="10" spans="1:21">
      <c r="A10" s="20"/>
      <c r="C10" s="26" t="s">
        <v>449</v>
      </c>
      <c r="D10" s="26"/>
      <c r="E10" s="26"/>
      <c r="F10" s="26"/>
      <c r="G10" s="61"/>
      <c r="H10" s="26"/>
      <c r="I10" s="26"/>
      <c r="J10" s="26"/>
      <c r="K10" s="26"/>
      <c r="L10" s="26"/>
      <c r="M10" s="26"/>
      <c r="N10" s="26"/>
      <c r="O10" s="26"/>
      <c r="P10" s="26"/>
      <c r="Q10" s="26"/>
      <c r="R10" s="26"/>
      <c r="S10" s="59"/>
      <c r="T10" s="550"/>
      <c r="U10" s="26"/>
    </row>
    <row r="11" spans="1:21">
      <c r="A11" s="20"/>
      <c r="C11" s="26"/>
      <c r="D11" s="26"/>
      <c r="E11" s="26"/>
      <c r="F11" s="26"/>
      <c r="G11" s="61"/>
      <c r="L11" s="26"/>
      <c r="M11" s="26"/>
      <c r="N11" s="26"/>
      <c r="O11" s="26"/>
      <c r="P11" s="26"/>
      <c r="Q11" s="26"/>
      <c r="R11" s="26"/>
      <c r="S11" s="26"/>
      <c r="T11" s="455"/>
      <c r="U11" s="26"/>
    </row>
    <row r="12" spans="1:21">
      <c r="A12" s="20"/>
      <c r="C12" s="26"/>
      <c r="D12" s="26"/>
      <c r="E12" s="26"/>
      <c r="F12" s="26"/>
      <c r="G12" s="26"/>
      <c r="L12" s="62"/>
      <c r="M12" s="62"/>
      <c r="N12" s="62"/>
      <c r="O12" s="62"/>
      <c r="P12" s="26"/>
      <c r="Q12" s="26"/>
      <c r="R12" s="26"/>
      <c r="S12" s="26"/>
      <c r="T12" s="455"/>
      <c r="U12" s="26"/>
    </row>
    <row r="13" spans="1:21">
      <c r="C13" s="63" t="s">
        <v>9</v>
      </c>
      <c r="D13" s="63"/>
      <c r="E13" s="63" t="s">
        <v>10</v>
      </c>
      <c r="F13" s="63"/>
      <c r="I13" s="63" t="s">
        <v>11</v>
      </c>
      <c r="L13" s="64" t="s">
        <v>12</v>
      </c>
      <c r="M13" s="64"/>
      <c r="N13" s="64"/>
      <c r="O13" s="64"/>
      <c r="P13" s="22"/>
      <c r="Q13" s="64"/>
      <c r="R13" s="22"/>
      <c r="S13" s="64"/>
      <c r="U13" s="65"/>
    </row>
    <row r="14" spans="1:21">
      <c r="C14" s="65"/>
      <c r="D14" s="65"/>
      <c r="E14" s="66" t="s">
        <v>447</v>
      </c>
      <c r="F14" s="66"/>
      <c r="I14" s="22"/>
      <c r="P14" s="22"/>
      <c r="R14" s="22"/>
      <c r="S14" s="63"/>
      <c r="T14" s="120"/>
      <c r="U14" s="65"/>
    </row>
    <row r="15" spans="1:21">
      <c r="A15" s="20" t="s">
        <v>14</v>
      </c>
      <c r="C15" s="65"/>
      <c r="D15" s="65"/>
      <c r="E15" s="67" t="s">
        <v>24</v>
      </c>
      <c r="F15" s="67"/>
      <c r="I15" s="68" t="s">
        <v>23</v>
      </c>
      <c r="L15" s="68" t="s">
        <v>20</v>
      </c>
      <c r="M15" s="68"/>
      <c r="N15" s="68"/>
      <c r="O15" s="68"/>
      <c r="P15" s="22"/>
      <c r="R15" s="26"/>
      <c r="S15" s="69"/>
      <c r="T15" s="120"/>
      <c r="U15" s="65"/>
    </row>
    <row r="16" spans="1:21">
      <c r="A16" s="20" t="s">
        <v>16</v>
      </c>
      <c r="C16" s="70"/>
      <c r="D16" s="70"/>
      <c r="E16" s="22"/>
      <c r="F16" s="22"/>
      <c r="I16" s="22"/>
      <c r="L16" s="22"/>
      <c r="M16" s="22"/>
      <c r="N16" s="22"/>
      <c r="O16" s="22"/>
      <c r="P16" s="22"/>
      <c r="Q16" s="22"/>
      <c r="R16" s="26"/>
      <c r="S16" s="22"/>
      <c r="U16" s="65"/>
    </row>
    <row r="17" spans="1:21">
      <c r="A17" s="71"/>
      <c r="C17" s="65"/>
      <c r="D17" s="65"/>
      <c r="E17" s="22"/>
      <c r="F17" s="22"/>
      <c r="I17" s="22"/>
      <c r="L17" s="22"/>
      <c r="M17" s="22"/>
      <c r="N17" s="22"/>
      <c r="O17" s="22"/>
      <c r="P17" s="22"/>
      <c r="Q17" s="22"/>
      <c r="R17" s="26"/>
      <c r="S17" s="22"/>
      <c r="U17" s="65"/>
    </row>
    <row r="18" spans="1:21">
      <c r="A18" s="23">
        <v>1</v>
      </c>
      <c r="C18" s="65" t="s">
        <v>160</v>
      </c>
      <c r="D18" s="65"/>
      <c r="E18" s="72" t="s">
        <v>721</v>
      </c>
      <c r="F18" s="23"/>
      <c r="I18" s="52">
        <f>+'Attachment H'!I64</f>
        <v>8137573.1676923083</v>
      </c>
      <c r="P18" s="22"/>
      <c r="Q18" s="22"/>
      <c r="R18" s="26"/>
      <c r="S18" s="22"/>
      <c r="U18" s="65"/>
    </row>
    <row r="19" spans="1:21">
      <c r="A19" s="23">
        <v>2</v>
      </c>
      <c r="C19" s="65" t="s">
        <v>161</v>
      </c>
      <c r="D19" s="65"/>
      <c r="E19" s="72" t="s">
        <v>590</v>
      </c>
      <c r="F19" s="23"/>
      <c r="I19" s="52">
        <f>+'Attachment H'!I80+'Attachment H'!I93+'Attachment H'!I95</f>
        <v>6318405.3330769241</v>
      </c>
      <c r="P19" s="22"/>
      <c r="Q19" s="22"/>
      <c r="R19" s="26"/>
      <c r="S19" s="22"/>
      <c r="U19" s="65"/>
    </row>
    <row r="20" spans="1:21">
      <c r="A20" s="23"/>
      <c r="E20" s="72"/>
      <c r="F20" s="23"/>
      <c r="P20" s="22"/>
      <c r="Q20" s="22"/>
      <c r="R20" s="26"/>
      <c r="S20" s="22"/>
      <c r="U20" s="65"/>
    </row>
    <row r="21" spans="1:21">
      <c r="A21" s="23"/>
      <c r="C21" s="65" t="s">
        <v>162</v>
      </c>
      <c r="D21" s="65"/>
      <c r="E21" s="72"/>
      <c r="F21" s="23"/>
      <c r="I21" s="22"/>
      <c r="L21" s="22"/>
      <c r="M21" s="22"/>
      <c r="N21" s="22"/>
      <c r="O21" s="22"/>
      <c r="P21" s="22"/>
      <c r="Q21" s="22"/>
      <c r="R21" s="22"/>
      <c r="S21" s="22"/>
      <c r="U21" s="65"/>
    </row>
    <row r="22" spans="1:21">
      <c r="A22" s="23">
        <v>3</v>
      </c>
      <c r="C22" s="65" t="s">
        <v>163</v>
      </c>
      <c r="D22" s="65"/>
      <c r="E22" s="72" t="s">
        <v>3</v>
      </c>
      <c r="F22" s="23"/>
      <c r="I22" s="73">
        <f>+'Attachment H'!I134</f>
        <v>718230.61</v>
      </c>
      <c r="P22" s="22"/>
      <c r="Q22" s="22"/>
      <c r="R22" s="22"/>
      <c r="S22" s="22"/>
      <c r="U22" s="65"/>
    </row>
    <row r="23" spans="1:21">
      <c r="A23" s="23">
        <v>4</v>
      </c>
      <c r="C23" s="65" t="s">
        <v>164</v>
      </c>
      <c r="D23" s="65"/>
      <c r="E23" s="72" t="s">
        <v>165</v>
      </c>
      <c r="F23" s="23"/>
      <c r="I23" s="551">
        <f>IF(I18=0,0,I22/I18)</f>
        <v>8.8261032521527449E-2</v>
      </c>
      <c r="L23" s="552">
        <f>I23</f>
        <v>8.8261032521527449E-2</v>
      </c>
      <c r="M23" s="74"/>
      <c r="N23" s="74"/>
      <c r="O23" s="74"/>
      <c r="P23" s="22"/>
      <c r="Q23" s="75"/>
      <c r="R23" s="76"/>
      <c r="S23" s="77"/>
      <c r="U23" s="65"/>
    </row>
    <row r="24" spans="1:21">
      <c r="A24" s="23"/>
      <c r="C24" s="65"/>
      <c r="D24" s="65"/>
      <c r="E24" s="72"/>
      <c r="F24" s="23"/>
      <c r="I24" s="78"/>
      <c r="L24" s="74"/>
      <c r="M24" s="74"/>
      <c r="N24" s="74"/>
      <c r="O24" s="74"/>
      <c r="P24" s="22"/>
      <c r="Q24" s="75"/>
      <c r="R24" s="76"/>
      <c r="S24" s="77"/>
      <c r="U24" s="65"/>
    </row>
    <row r="25" spans="1:21">
      <c r="A25" s="64"/>
      <c r="C25" s="65" t="s">
        <v>586</v>
      </c>
      <c r="D25" s="65"/>
      <c r="E25" s="290"/>
      <c r="F25" s="55"/>
      <c r="I25" s="22"/>
      <c r="L25" s="22"/>
      <c r="M25" s="22"/>
      <c r="N25" s="22"/>
      <c r="O25" s="22"/>
      <c r="P25" s="22"/>
      <c r="Q25" s="75"/>
      <c r="R25" s="76"/>
      <c r="S25" s="77"/>
      <c r="U25" s="65"/>
    </row>
    <row r="26" spans="1:21">
      <c r="A26" s="64" t="s">
        <v>166</v>
      </c>
      <c r="C26" s="65" t="s">
        <v>588</v>
      </c>
      <c r="D26" s="65"/>
      <c r="E26" s="72" t="s">
        <v>4</v>
      </c>
      <c r="F26" s="23"/>
      <c r="I26" s="73">
        <f>+'Attachment H'!I138+'Attachment H'!I139</f>
        <v>0</v>
      </c>
      <c r="P26" s="22"/>
      <c r="Q26" s="75"/>
      <c r="R26" s="76"/>
      <c r="S26" s="77"/>
      <c r="U26" s="65"/>
    </row>
    <row r="27" spans="1:21">
      <c r="A27" s="64" t="s">
        <v>167</v>
      </c>
      <c r="C27" s="65" t="s">
        <v>587</v>
      </c>
      <c r="D27" s="65"/>
      <c r="E27" s="72" t="s">
        <v>168</v>
      </c>
      <c r="F27" s="23"/>
      <c r="I27" s="53">
        <f>IF(I26=0,0,I26/I18)</f>
        <v>0</v>
      </c>
      <c r="J27" s="53"/>
      <c r="K27" s="53"/>
      <c r="L27" s="79">
        <f>I27</f>
        <v>0</v>
      </c>
      <c r="M27" s="74"/>
      <c r="N27" s="74"/>
      <c r="O27" s="74"/>
      <c r="P27" s="22"/>
      <c r="Q27" s="75"/>
      <c r="R27" s="76"/>
      <c r="S27" s="77"/>
      <c r="U27" s="65"/>
    </row>
    <row r="28" spans="1:21">
      <c r="A28" s="23"/>
      <c r="C28" s="65"/>
      <c r="D28" s="65"/>
      <c r="E28" s="72"/>
      <c r="F28" s="23"/>
      <c r="I28" s="53"/>
      <c r="J28" s="53"/>
      <c r="K28" s="53"/>
      <c r="L28" s="79"/>
      <c r="M28" s="74"/>
      <c r="N28" s="74"/>
      <c r="O28" s="74"/>
      <c r="P28" s="22"/>
      <c r="Q28" s="75"/>
      <c r="R28" s="76"/>
      <c r="S28" s="77"/>
      <c r="U28" s="65"/>
    </row>
    <row r="29" spans="1:21">
      <c r="A29" s="64"/>
      <c r="C29" s="65" t="s">
        <v>169</v>
      </c>
      <c r="D29" s="65"/>
      <c r="E29" s="290"/>
      <c r="F29" s="55"/>
      <c r="I29" s="53"/>
      <c r="J29" s="53"/>
      <c r="K29" s="53"/>
      <c r="L29" s="53"/>
      <c r="M29" s="22"/>
      <c r="N29" s="22"/>
      <c r="O29" s="22"/>
      <c r="P29" s="22"/>
      <c r="Q29" s="22"/>
      <c r="R29" s="22"/>
      <c r="S29" s="22"/>
      <c r="U29" s="65"/>
    </row>
    <row r="30" spans="1:21">
      <c r="A30" s="64" t="s">
        <v>170</v>
      </c>
      <c r="C30" s="65" t="s">
        <v>171</v>
      </c>
      <c r="D30" s="65"/>
      <c r="E30" s="72" t="s">
        <v>562</v>
      </c>
      <c r="F30" s="23"/>
      <c r="I30" s="53">
        <f>+'Attachment H'!I152</f>
        <v>2272.98</v>
      </c>
      <c r="J30" s="53"/>
      <c r="K30" s="53"/>
      <c r="L30" s="53"/>
      <c r="P30" s="22"/>
      <c r="Q30" s="69"/>
      <c r="R30" s="22"/>
      <c r="S30" s="23"/>
      <c r="T30" s="120"/>
      <c r="U30" s="65"/>
    </row>
    <row r="31" spans="1:21">
      <c r="A31" s="64" t="s">
        <v>172</v>
      </c>
      <c r="C31" s="65" t="s">
        <v>173</v>
      </c>
      <c r="D31" s="65"/>
      <c r="E31" s="72" t="s">
        <v>174</v>
      </c>
      <c r="F31" s="23"/>
      <c r="I31" s="53">
        <f>IF(I30=0,0,I30/I18)</f>
        <v>2.7931914750999189E-4</v>
      </c>
      <c r="J31" s="53"/>
      <c r="K31" s="53"/>
      <c r="L31" s="79">
        <f>I31</f>
        <v>2.7931914750999189E-4</v>
      </c>
      <c r="M31" s="74"/>
      <c r="N31" s="74"/>
      <c r="O31" s="74"/>
      <c r="P31" s="22"/>
      <c r="Q31" s="75"/>
      <c r="R31" s="22"/>
      <c r="S31" s="77"/>
      <c r="T31" s="120"/>
      <c r="U31" s="65"/>
    </row>
    <row r="32" spans="1:21">
      <c r="A32" s="64"/>
      <c r="C32" s="65"/>
      <c r="D32" s="65"/>
      <c r="E32" s="72"/>
      <c r="F32" s="23"/>
      <c r="I32" s="22"/>
      <c r="L32" s="22"/>
      <c r="M32" s="22"/>
      <c r="N32" s="22"/>
      <c r="O32" s="22"/>
      <c r="P32" s="22"/>
      <c r="U32" s="65"/>
    </row>
    <row r="33" spans="1:21">
      <c r="A33" s="64" t="s">
        <v>175</v>
      </c>
      <c r="C33" s="65" t="s">
        <v>222</v>
      </c>
      <c r="D33" s="65"/>
      <c r="E33" s="72" t="s">
        <v>5</v>
      </c>
      <c r="F33" s="23"/>
      <c r="I33" s="52">
        <f>-'Attachment H'!I19</f>
        <v>-15345.47</v>
      </c>
      <c r="L33" s="22"/>
      <c r="M33" s="22"/>
      <c r="N33" s="22"/>
      <c r="O33" s="22"/>
      <c r="P33" s="22"/>
      <c r="U33" s="65"/>
    </row>
    <row r="34" spans="1:21">
      <c r="A34" s="64" t="s">
        <v>178</v>
      </c>
      <c r="C34" s="65" t="s">
        <v>553</v>
      </c>
      <c r="D34" s="65"/>
      <c r="E34" s="72" t="s">
        <v>216</v>
      </c>
      <c r="F34" s="23"/>
      <c r="I34" s="80">
        <f>IF(L18=0,0,I33/I18)</f>
        <v>0</v>
      </c>
      <c r="L34" s="53">
        <f>+I34</f>
        <v>0</v>
      </c>
      <c r="M34" s="22"/>
      <c r="N34" s="22"/>
      <c r="O34" s="22"/>
      <c r="P34" s="22"/>
      <c r="U34" s="65"/>
    </row>
    <row r="35" spans="1:21">
      <c r="A35" s="64"/>
      <c r="C35" s="65"/>
      <c r="D35" s="65"/>
      <c r="E35" s="72"/>
      <c r="F35" s="23"/>
      <c r="I35" s="22"/>
      <c r="L35" s="22"/>
      <c r="M35" s="22"/>
      <c r="N35" s="22"/>
      <c r="O35" s="22"/>
      <c r="P35" s="22"/>
      <c r="U35" s="65"/>
    </row>
    <row r="36" spans="1:21">
      <c r="A36" s="81" t="s">
        <v>179</v>
      </c>
      <c r="B36" s="82"/>
      <c r="C36" s="70" t="s">
        <v>176</v>
      </c>
      <c r="D36" s="70"/>
      <c r="E36" s="83" t="s">
        <v>217</v>
      </c>
      <c r="F36" s="66"/>
      <c r="I36" s="76"/>
      <c r="L36" s="553">
        <f>L23+L27+L31+L34</f>
        <v>8.854035166903744E-2</v>
      </c>
      <c r="M36" s="85"/>
      <c r="N36" s="85"/>
      <c r="O36" s="85"/>
      <c r="P36" s="22"/>
      <c r="U36" s="65"/>
    </row>
    <row r="37" spans="1:21">
      <c r="A37" s="64"/>
      <c r="C37" s="65"/>
      <c r="D37" s="65"/>
      <c r="E37" s="72"/>
      <c r="F37" s="23"/>
      <c r="I37" s="22"/>
      <c r="L37" s="22"/>
      <c r="M37" s="22"/>
      <c r="N37" s="22"/>
      <c r="O37" s="22"/>
      <c r="P37" s="22"/>
      <c r="Q37" s="22"/>
      <c r="R37" s="22"/>
      <c r="S37" s="86"/>
      <c r="U37" s="65"/>
    </row>
    <row r="38" spans="1:21">
      <c r="A38" s="64"/>
      <c r="B38" s="87"/>
      <c r="C38" s="22" t="s">
        <v>177</v>
      </c>
      <c r="D38" s="22"/>
      <c r="E38" s="72"/>
      <c r="F38" s="23"/>
      <c r="I38" s="22"/>
      <c r="L38" s="22"/>
      <c r="M38" s="22"/>
      <c r="N38" s="22"/>
      <c r="O38" s="22"/>
      <c r="P38" s="88"/>
      <c r="Q38" s="87"/>
      <c r="T38" s="120"/>
      <c r="U38" s="22" t="s">
        <v>8</v>
      </c>
    </row>
    <row r="39" spans="1:21">
      <c r="A39" s="64" t="s">
        <v>181</v>
      </c>
      <c r="B39" s="87"/>
      <c r="C39" s="22" t="s">
        <v>50</v>
      </c>
      <c r="D39" s="22"/>
      <c r="E39" s="72" t="s">
        <v>563</v>
      </c>
      <c r="F39" s="23"/>
      <c r="I39" s="52">
        <f>+'Attachment H'!I167</f>
        <v>114584.58700786979</v>
      </c>
      <c r="L39" s="22"/>
      <c r="M39" s="22"/>
      <c r="N39" s="22"/>
      <c r="O39" s="22"/>
      <c r="P39" s="88"/>
      <c r="Q39" s="87"/>
      <c r="T39" s="120"/>
      <c r="U39" s="22"/>
    </row>
    <row r="40" spans="1:21">
      <c r="A40" s="64" t="s">
        <v>183</v>
      </c>
      <c r="B40" s="87"/>
      <c r="C40" s="22" t="s">
        <v>180</v>
      </c>
      <c r="D40" s="22"/>
      <c r="E40" s="72" t="s">
        <v>185</v>
      </c>
      <c r="F40" s="23"/>
      <c r="I40" s="53">
        <f>IF(I19=0,0,I39/I19)</f>
        <v>1.8135048476237852E-2</v>
      </c>
      <c r="L40" s="79">
        <f>I40</f>
        <v>1.8135048476237852E-2</v>
      </c>
      <c r="M40" s="74"/>
      <c r="N40" s="74"/>
      <c r="O40" s="74"/>
      <c r="P40" s="88"/>
      <c r="Q40" s="87"/>
      <c r="R40" s="22"/>
      <c r="S40" s="22"/>
      <c r="T40" s="120"/>
      <c r="U40" s="22"/>
    </row>
    <row r="41" spans="1:21">
      <c r="A41" s="64"/>
      <c r="C41" s="22"/>
      <c r="D41" s="22"/>
      <c r="E41" s="72"/>
      <c r="F41" s="23"/>
      <c r="I41" s="22"/>
      <c r="L41" s="22"/>
      <c r="M41" s="22"/>
      <c r="N41" s="22"/>
      <c r="O41" s="22"/>
      <c r="P41" s="22"/>
      <c r="R41" s="26"/>
      <c r="S41" s="22"/>
      <c r="T41" s="455"/>
      <c r="U41" s="65"/>
    </row>
    <row r="42" spans="1:21">
      <c r="A42" s="64"/>
      <c r="C42" s="65" t="s">
        <v>51</v>
      </c>
      <c r="D42" s="65"/>
      <c r="E42" s="89"/>
      <c r="F42" s="90"/>
      <c r="P42" s="22"/>
      <c r="R42" s="22"/>
      <c r="S42" s="22"/>
      <c r="U42" s="65"/>
    </row>
    <row r="43" spans="1:21">
      <c r="A43" s="64" t="s">
        <v>186</v>
      </c>
      <c r="C43" s="65" t="s">
        <v>182</v>
      </c>
      <c r="D43" s="65"/>
      <c r="E43" s="72" t="s">
        <v>564</v>
      </c>
      <c r="F43" s="23"/>
      <c r="I43" s="52">
        <f>+'Attachment H'!I170</f>
        <v>454176.23531849938</v>
      </c>
      <c r="L43" s="22"/>
      <c r="M43" s="22"/>
      <c r="N43" s="22"/>
      <c r="O43" s="22"/>
      <c r="P43" s="22"/>
      <c r="R43" s="22"/>
      <c r="S43" s="22"/>
      <c r="U43" s="65"/>
    </row>
    <row r="44" spans="1:21">
      <c r="A44" s="64" t="s">
        <v>214</v>
      </c>
      <c r="B44" s="87"/>
      <c r="C44" s="22" t="s">
        <v>184</v>
      </c>
      <c r="D44" s="22"/>
      <c r="E44" s="72" t="s">
        <v>589</v>
      </c>
      <c r="F44" s="23"/>
      <c r="I44" s="53">
        <f>IF(I19=0,0,I43/I19)</f>
        <v>7.1881465556013255E-2</v>
      </c>
      <c r="L44" s="79">
        <f>I44</f>
        <v>7.1881465556013255E-2</v>
      </c>
      <c r="M44" s="74"/>
      <c r="N44" s="74"/>
      <c r="O44" s="74"/>
      <c r="P44" s="22"/>
      <c r="S44" s="91"/>
      <c r="T44" s="120"/>
      <c r="U44" s="22"/>
    </row>
    <row r="45" spans="1:21">
      <c r="A45" s="64"/>
      <c r="C45" s="65"/>
      <c r="D45" s="65"/>
      <c r="E45" s="72"/>
      <c r="F45" s="23"/>
      <c r="I45" s="22"/>
      <c r="L45" s="22"/>
      <c r="M45" s="22"/>
      <c r="N45" s="22"/>
      <c r="O45" s="22"/>
      <c r="P45" s="22"/>
      <c r="Q45" s="90"/>
      <c r="R45" s="22"/>
      <c r="S45" s="22"/>
      <c r="U45" s="65"/>
    </row>
    <row r="46" spans="1:21">
      <c r="A46" s="81" t="s">
        <v>215</v>
      </c>
      <c r="B46" s="82"/>
      <c r="C46" s="70" t="s">
        <v>187</v>
      </c>
      <c r="D46" s="70"/>
      <c r="E46" s="83" t="s">
        <v>218</v>
      </c>
      <c r="F46" s="66"/>
      <c r="I46" s="53">
        <f>+I44+I40</f>
        <v>9.001651403225111E-2</v>
      </c>
      <c r="L46" s="84">
        <f>L40+L44</f>
        <v>9.001651403225111E-2</v>
      </c>
      <c r="M46" s="85"/>
      <c r="N46" s="85"/>
      <c r="O46" s="85"/>
      <c r="P46" s="22"/>
      <c r="Q46" s="90"/>
      <c r="R46" s="22"/>
      <c r="S46" s="22"/>
      <c r="U46" s="65"/>
    </row>
    <row r="47" spans="1:21">
      <c r="P47" s="92"/>
      <c r="Q47" s="92"/>
      <c r="R47" s="22"/>
      <c r="S47" s="22"/>
      <c r="U47" s="65"/>
    </row>
    <row r="48" spans="1:21">
      <c r="P48" s="92"/>
      <c r="Q48" s="92"/>
      <c r="R48" s="22"/>
      <c r="S48" s="22"/>
      <c r="U48" s="65"/>
    </row>
    <row r="49" spans="1:21">
      <c r="A49" s="93"/>
      <c r="C49" s="64"/>
      <c r="D49" s="64"/>
      <c r="E49" s="55"/>
      <c r="F49" s="55"/>
      <c r="G49" s="22"/>
      <c r="J49" s="78"/>
      <c r="P49" s="22"/>
      <c r="Q49" s="75"/>
      <c r="R49" s="94"/>
      <c r="S49" s="22"/>
      <c r="T49" s="120"/>
      <c r="U49" s="22"/>
    </row>
    <row r="50" spans="1:21">
      <c r="A50" s="20"/>
      <c r="G50" s="22"/>
      <c r="P50" s="22"/>
      <c r="Q50" s="22"/>
      <c r="R50" s="22"/>
      <c r="S50" s="22"/>
      <c r="T50" s="120"/>
      <c r="U50" s="22" t="s">
        <v>8</v>
      </c>
    </row>
    <row r="51" spans="1:21">
      <c r="Q51" s="56"/>
    </row>
    <row r="52" spans="1:21">
      <c r="Q52" s="56"/>
    </row>
    <row r="54" spans="1:21">
      <c r="A54" s="20"/>
      <c r="G54" s="22"/>
      <c r="P54" s="22"/>
      <c r="Q54" s="56"/>
      <c r="R54" s="22"/>
      <c r="S54" s="26"/>
      <c r="U54" s="65"/>
    </row>
    <row r="55" spans="1:21">
      <c r="A55" s="20"/>
      <c r="C55" s="65"/>
      <c r="D55" s="65"/>
      <c r="G55" s="55" t="str">
        <f>+G5</f>
        <v>Attachment 1</v>
      </c>
      <c r="H55" s="55"/>
      <c r="P55" s="22"/>
      <c r="Q55" s="56"/>
      <c r="R55" s="22"/>
      <c r="S55" s="25" t="s">
        <v>188</v>
      </c>
      <c r="U55" s="65"/>
    </row>
    <row r="56" spans="1:21">
      <c r="A56" s="20"/>
      <c r="C56" s="65"/>
      <c r="D56" s="65"/>
      <c r="G56" s="55" t="str">
        <f>+G6</f>
        <v>Project Revenue Requirement Worksheet</v>
      </c>
      <c r="H56" s="55"/>
      <c r="L56" s="22"/>
      <c r="M56" s="22"/>
      <c r="N56" s="22"/>
      <c r="O56" s="22"/>
      <c r="P56" s="22"/>
      <c r="R56" s="22"/>
      <c r="S56" s="26"/>
      <c r="U56" s="65"/>
    </row>
    <row r="57" spans="1:21" ht="14.25" customHeight="1">
      <c r="A57" s="20"/>
      <c r="G57" s="652" t="str">
        <f>'Attachment H'!$D$5</f>
        <v>NextEra Energy Transmission MidAtlantic Indiana, Inc.</v>
      </c>
      <c r="P57" s="22"/>
      <c r="R57" s="22"/>
      <c r="S57" s="26"/>
      <c r="U57" s="65"/>
    </row>
    <row r="58" spans="1:21">
      <c r="A58" s="20"/>
      <c r="H58" s="55"/>
      <c r="P58" s="22"/>
      <c r="Q58" s="22"/>
      <c r="R58" s="22"/>
      <c r="S58" s="26"/>
      <c r="U58" s="65"/>
    </row>
    <row r="59" spans="1:21">
      <c r="A59" s="20"/>
      <c r="E59" s="65"/>
      <c r="F59" s="65"/>
      <c r="G59" s="65"/>
      <c r="H59" s="65"/>
      <c r="I59" s="65"/>
      <c r="J59" s="65"/>
      <c r="K59" s="65"/>
      <c r="L59" s="65"/>
      <c r="M59" s="65"/>
      <c r="N59" s="65"/>
      <c r="O59" s="65"/>
      <c r="P59" s="65"/>
      <c r="Q59" s="65"/>
      <c r="R59" s="22"/>
      <c r="S59" s="26"/>
      <c r="U59" s="65"/>
    </row>
    <row r="60" spans="1:21">
      <c r="A60" s="20"/>
      <c r="E60" s="70"/>
      <c r="F60" s="70"/>
      <c r="H60" s="26"/>
      <c r="I60" s="26"/>
      <c r="J60" s="26"/>
      <c r="K60" s="26"/>
      <c r="L60" s="26"/>
      <c r="M60" s="26"/>
      <c r="N60" s="26"/>
      <c r="O60" s="26"/>
      <c r="P60" s="22"/>
      <c r="Q60" s="22"/>
      <c r="R60" s="22"/>
      <c r="S60" s="26"/>
      <c r="U60" s="65"/>
    </row>
    <row r="61" spans="1:21">
      <c r="A61" s="20"/>
      <c r="E61" s="70"/>
      <c r="F61" s="70"/>
      <c r="H61" s="26"/>
      <c r="I61" s="26"/>
      <c r="J61" s="26"/>
      <c r="K61" s="26"/>
      <c r="L61" s="26"/>
      <c r="M61" s="26"/>
      <c r="N61" s="26"/>
      <c r="O61" s="26"/>
      <c r="P61" s="22"/>
      <c r="Q61" s="22"/>
      <c r="R61" s="22"/>
      <c r="S61" s="26"/>
      <c r="U61" s="65"/>
    </row>
    <row r="62" spans="1:21">
      <c r="A62" s="20"/>
      <c r="C62" s="95">
        <v>-1</v>
      </c>
      <c r="D62" s="95">
        <v>-2</v>
      </c>
      <c r="E62" s="95">
        <v>-3</v>
      </c>
      <c r="F62" s="95">
        <v>-4</v>
      </c>
      <c r="G62" s="95">
        <v>-5</v>
      </c>
      <c r="H62" s="95">
        <v>-6</v>
      </c>
      <c r="I62" s="95">
        <v>-7</v>
      </c>
      <c r="J62" s="95">
        <v>-8</v>
      </c>
      <c r="K62" s="95">
        <v>-9</v>
      </c>
      <c r="L62" s="95">
        <v>-10</v>
      </c>
      <c r="M62" s="95">
        <v>-11</v>
      </c>
      <c r="N62" s="95">
        <v>-12</v>
      </c>
      <c r="O62" s="95" t="s">
        <v>487</v>
      </c>
      <c r="P62" s="95">
        <v>-13</v>
      </c>
      <c r="Q62" s="288" t="s">
        <v>404</v>
      </c>
      <c r="R62" s="288" t="s">
        <v>405</v>
      </c>
      <c r="S62" s="288" t="s">
        <v>437</v>
      </c>
      <c r="U62" s="65"/>
    </row>
    <row r="63" spans="1:21" ht="53.25" customHeight="1">
      <c r="A63" s="96" t="s">
        <v>189</v>
      </c>
      <c r="B63" s="97"/>
      <c r="C63" s="622" t="s">
        <v>776</v>
      </c>
      <c r="D63" s="98" t="s">
        <v>773</v>
      </c>
      <c r="E63" s="99" t="s">
        <v>190</v>
      </c>
      <c r="F63" s="99" t="s">
        <v>176</v>
      </c>
      <c r="G63" s="100" t="s">
        <v>191</v>
      </c>
      <c r="H63" s="99" t="s">
        <v>720</v>
      </c>
      <c r="I63" s="99" t="s">
        <v>187</v>
      </c>
      <c r="J63" s="100" t="s">
        <v>192</v>
      </c>
      <c r="K63" s="99" t="s">
        <v>219</v>
      </c>
      <c r="L63" s="101" t="s">
        <v>193</v>
      </c>
      <c r="M63" s="101" t="s">
        <v>221</v>
      </c>
      <c r="N63" s="101" t="s">
        <v>220</v>
      </c>
      <c r="O63" s="101" t="s">
        <v>485</v>
      </c>
      <c r="P63" s="101" t="s">
        <v>794</v>
      </c>
      <c r="Q63" s="101" t="s">
        <v>229</v>
      </c>
      <c r="R63" s="101" t="s">
        <v>194</v>
      </c>
      <c r="S63" s="101" t="s">
        <v>594</v>
      </c>
      <c r="U63" s="65"/>
    </row>
    <row r="64" spans="1:21" ht="46.5" customHeight="1">
      <c r="A64" s="102"/>
      <c r="B64" s="103"/>
      <c r="C64" s="103"/>
      <c r="D64" s="103"/>
      <c r="E64" s="104" t="s">
        <v>128</v>
      </c>
      <c r="F64" s="104" t="s">
        <v>420</v>
      </c>
      <c r="G64" s="105" t="s">
        <v>195</v>
      </c>
      <c r="H64" s="104" t="s">
        <v>483</v>
      </c>
      <c r="I64" s="104" t="s">
        <v>421</v>
      </c>
      <c r="J64" s="105" t="s">
        <v>196</v>
      </c>
      <c r="K64" s="104" t="s">
        <v>484</v>
      </c>
      <c r="L64" s="105" t="s">
        <v>197</v>
      </c>
      <c r="M64" s="104" t="s">
        <v>472</v>
      </c>
      <c r="N64" s="429" t="s">
        <v>593</v>
      </c>
      <c r="O64" s="106" t="s">
        <v>486</v>
      </c>
      <c r="P64" s="320" t="s">
        <v>440</v>
      </c>
      <c r="Q64" s="106" t="s">
        <v>438</v>
      </c>
      <c r="R64" s="107" t="s">
        <v>198</v>
      </c>
      <c r="S64" s="106" t="s">
        <v>439</v>
      </c>
      <c r="U64" s="65"/>
    </row>
    <row r="65" spans="1:21">
      <c r="A65" s="108"/>
      <c r="B65" s="26"/>
      <c r="C65" s="26"/>
      <c r="D65" s="26"/>
      <c r="E65" s="26"/>
      <c r="F65" s="26"/>
      <c r="G65" s="109"/>
      <c r="H65" s="26"/>
      <c r="I65" s="26"/>
      <c r="J65" s="109"/>
      <c r="K65" s="26"/>
      <c r="L65" s="109"/>
      <c r="M65" s="427"/>
      <c r="N65" s="109"/>
      <c r="O65" s="109"/>
      <c r="P65" s="26"/>
      <c r="Q65" s="319"/>
      <c r="R65" s="22"/>
      <c r="S65" s="110"/>
      <c r="U65" s="65"/>
    </row>
    <row r="66" spans="1:21">
      <c r="A66" s="111" t="s">
        <v>549</v>
      </c>
      <c r="B66" s="112"/>
      <c r="C66" s="113" t="s">
        <v>856</v>
      </c>
      <c r="D66" s="114" t="s">
        <v>855</v>
      </c>
      <c r="E66" s="115">
        <v>7348228.5704261549</v>
      </c>
      <c r="F66" s="53">
        <f t="shared" ref="F66:F84" si="0">$L$36</f>
        <v>8.854035166903744E-2</v>
      </c>
      <c r="G66" s="390">
        <f>E66*F66</f>
        <v>650614.74176999996</v>
      </c>
      <c r="H66" s="115">
        <v>5705520.0157684628</v>
      </c>
      <c r="I66" s="53">
        <f>$L$46</f>
        <v>9.001651403225111E-2</v>
      </c>
      <c r="J66" s="390">
        <f>H66*I66</f>
        <v>513591.02256071143</v>
      </c>
      <c r="K66" s="205">
        <v>119383.01129999998</v>
      </c>
      <c r="L66" s="390">
        <f>G66+J66+K66</f>
        <v>1283588.7756307113</v>
      </c>
      <c r="M66" s="428">
        <v>0</v>
      </c>
      <c r="N66" s="390">
        <f>+'2-Incentive ROE'!K$40*'1-Project Rev Req'!M66/100</f>
        <v>0</v>
      </c>
      <c r="O66" s="390">
        <f>+L66+N66</f>
        <v>1283588.7756307113</v>
      </c>
      <c r="P66" s="205">
        <v>0</v>
      </c>
      <c r="Q66" s="390">
        <f t="shared" ref="Q66:Q84" si="1">+L66+N66-P66</f>
        <v>1283588.7756307113</v>
      </c>
      <c r="R66" s="205">
        <v>0</v>
      </c>
      <c r="S66" s="390">
        <f>+Q66+R66</f>
        <v>1283588.7756307113</v>
      </c>
    </row>
    <row r="67" spans="1:21">
      <c r="A67" s="111" t="s">
        <v>550</v>
      </c>
      <c r="B67" s="112"/>
      <c r="C67" s="113" t="s">
        <v>857</v>
      </c>
      <c r="D67" s="114" t="s">
        <v>854</v>
      </c>
      <c r="E67" s="115">
        <v>789344.5972661539</v>
      </c>
      <c r="F67" s="53">
        <f t="shared" si="0"/>
        <v>8.854035166903744E-2</v>
      </c>
      <c r="G67" s="390">
        <f t="shared" ref="G67:G84" si="2">E67*F67</f>
        <v>69888.848229999989</v>
      </c>
      <c r="H67" s="115">
        <v>612885.31730846164</v>
      </c>
      <c r="I67" s="53">
        <f t="shared" ref="I67:I84" si="3">$L$46</f>
        <v>9.001651403225111E-2</v>
      </c>
      <c r="J67" s="390">
        <f t="shared" ref="J67:J84" si="4">H67*I67</f>
        <v>55169.799765657808</v>
      </c>
      <c r="K67" s="205">
        <v>12824.088699999998</v>
      </c>
      <c r="L67" s="390">
        <f t="shared" ref="L67:L84" si="5">G67+J67+K67</f>
        <v>137882.7366956578</v>
      </c>
      <c r="M67" s="428">
        <v>0</v>
      </c>
      <c r="N67" s="390">
        <f>+'2-Incentive ROE'!K$40*'1-Project Rev Req'!M67/100</f>
        <v>0</v>
      </c>
      <c r="O67" s="390">
        <f t="shared" ref="O67:O84" si="6">+L67+N67</f>
        <v>137882.7366956578</v>
      </c>
      <c r="P67" s="205">
        <v>0</v>
      </c>
      <c r="Q67" s="390">
        <f t="shared" si="1"/>
        <v>137882.7366956578</v>
      </c>
      <c r="R67" s="205">
        <v>0</v>
      </c>
      <c r="S67" s="390">
        <f>+Q67+R67</f>
        <v>137882.7366956578</v>
      </c>
    </row>
    <row r="68" spans="1:21">
      <c r="A68" s="111" t="s">
        <v>551</v>
      </c>
      <c r="B68" s="112"/>
      <c r="C68" s="113"/>
      <c r="D68" s="114"/>
      <c r="E68" s="115">
        <v>0</v>
      </c>
      <c r="F68" s="53">
        <f t="shared" si="0"/>
        <v>8.854035166903744E-2</v>
      </c>
      <c r="G68" s="116">
        <f t="shared" si="2"/>
        <v>0</v>
      </c>
      <c r="H68" s="115">
        <v>0</v>
      </c>
      <c r="I68" s="53">
        <f t="shared" si="3"/>
        <v>9.001651403225111E-2</v>
      </c>
      <c r="J68" s="390">
        <f>H68*I68</f>
        <v>0</v>
      </c>
      <c r="K68" s="205">
        <v>0</v>
      </c>
      <c r="L68" s="390">
        <f>G68+J68+K68</f>
        <v>0</v>
      </c>
      <c r="M68" s="428">
        <v>0</v>
      </c>
      <c r="N68" s="390">
        <f>+'2-Incentive ROE'!K$40*'1-Project Rev Req'!M68/100</f>
        <v>0</v>
      </c>
      <c r="O68" s="390">
        <f t="shared" si="6"/>
        <v>0</v>
      </c>
      <c r="P68" s="205">
        <v>0</v>
      </c>
      <c r="Q68" s="390">
        <f t="shared" si="1"/>
        <v>0</v>
      </c>
      <c r="R68" s="205">
        <v>0</v>
      </c>
      <c r="S68" s="390">
        <f>+Q68+R68</f>
        <v>0</v>
      </c>
    </row>
    <row r="69" spans="1:21">
      <c r="A69" s="111"/>
      <c r="B69" s="112"/>
      <c r="C69" s="113"/>
      <c r="D69" s="114"/>
      <c r="E69" s="115">
        <v>0</v>
      </c>
      <c r="F69" s="53">
        <f t="shared" si="0"/>
        <v>8.854035166903744E-2</v>
      </c>
      <c r="G69" s="116">
        <f t="shared" si="2"/>
        <v>0</v>
      </c>
      <c r="H69" s="115">
        <v>0</v>
      </c>
      <c r="I69" s="53">
        <f t="shared" si="3"/>
        <v>9.001651403225111E-2</v>
      </c>
      <c r="J69" s="390">
        <f t="shared" si="4"/>
        <v>0</v>
      </c>
      <c r="K69" s="205">
        <v>0</v>
      </c>
      <c r="L69" s="390">
        <f t="shared" si="5"/>
        <v>0</v>
      </c>
      <c r="M69" s="428">
        <v>0</v>
      </c>
      <c r="N69" s="390">
        <f>+'2-Incentive ROE'!K$40*'1-Project Rev Req'!M69/100</f>
        <v>0</v>
      </c>
      <c r="O69" s="390">
        <f t="shared" si="6"/>
        <v>0</v>
      </c>
      <c r="P69" s="205">
        <v>0</v>
      </c>
      <c r="Q69" s="390">
        <f t="shared" si="1"/>
        <v>0</v>
      </c>
      <c r="R69" s="205">
        <v>0</v>
      </c>
      <c r="S69" s="390">
        <f>+Q69+R69</f>
        <v>0</v>
      </c>
    </row>
    <row r="70" spans="1:21">
      <c r="A70" s="111"/>
      <c r="B70" s="112"/>
      <c r="C70" s="113"/>
      <c r="D70" s="114"/>
      <c r="E70" s="115">
        <v>0</v>
      </c>
      <c r="F70" s="53">
        <f t="shared" si="0"/>
        <v>8.854035166903744E-2</v>
      </c>
      <c r="G70" s="116">
        <f t="shared" si="2"/>
        <v>0</v>
      </c>
      <c r="H70" s="115">
        <v>0</v>
      </c>
      <c r="I70" s="53">
        <f t="shared" si="3"/>
        <v>9.001651403225111E-2</v>
      </c>
      <c r="J70" s="390">
        <f t="shared" si="4"/>
        <v>0</v>
      </c>
      <c r="K70" s="205">
        <v>0</v>
      </c>
      <c r="L70" s="390">
        <f t="shared" si="5"/>
        <v>0</v>
      </c>
      <c r="M70" s="428">
        <v>0</v>
      </c>
      <c r="N70" s="390">
        <f>+'2-Incentive ROE'!K$40*'1-Project Rev Req'!M70/100</f>
        <v>0</v>
      </c>
      <c r="O70" s="390">
        <f t="shared" si="6"/>
        <v>0</v>
      </c>
      <c r="P70" s="205">
        <v>0</v>
      </c>
      <c r="Q70" s="390">
        <f t="shared" si="1"/>
        <v>0</v>
      </c>
      <c r="R70" s="205">
        <v>0</v>
      </c>
      <c r="S70" s="390">
        <f>+Q70+R70</f>
        <v>0</v>
      </c>
    </row>
    <row r="71" spans="1:21">
      <c r="A71" s="111"/>
      <c r="B71" s="112"/>
      <c r="C71" s="113"/>
      <c r="D71" s="114"/>
      <c r="E71" s="115">
        <v>0</v>
      </c>
      <c r="F71" s="53">
        <f t="shared" si="0"/>
        <v>8.854035166903744E-2</v>
      </c>
      <c r="G71" s="116">
        <f t="shared" si="2"/>
        <v>0</v>
      </c>
      <c r="H71" s="115">
        <v>0</v>
      </c>
      <c r="I71" s="53">
        <f t="shared" si="3"/>
        <v>9.001651403225111E-2</v>
      </c>
      <c r="J71" s="390">
        <f t="shared" si="4"/>
        <v>0</v>
      </c>
      <c r="K71" s="205">
        <v>0</v>
      </c>
      <c r="L71" s="390">
        <f t="shared" si="5"/>
        <v>0</v>
      </c>
      <c r="M71" s="428">
        <v>0</v>
      </c>
      <c r="N71" s="390">
        <f>+'2-Incentive ROE'!K$40*'1-Project Rev Req'!M71/100</f>
        <v>0</v>
      </c>
      <c r="O71" s="390">
        <f t="shared" si="6"/>
        <v>0</v>
      </c>
      <c r="P71" s="205">
        <v>0</v>
      </c>
      <c r="Q71" s="390">
        <f t="shared" si="1"/>
        <v>0</v>
      </c>
      <c r="R71" s="205">
        <v>0</v>
      </c>
      <c r="S71" s="390">
        <f t="shared" ref="S71:S85" si="7">L71+R71</f>
        <v>0</v>
      </c>
    </row>
    <row r="72" spans="1:21">
      <c r="A72" s="111"/>
      <c r="B72" s="112"/>
      <c r="C72" s="113"/>
      <c r="D72" s="114"/>
      <c r="E72" s="115">
        <v>0</v>
      </c>
      <c r="F72" s="53">
        <f t="shared" si="0"/>
        <v>8.854035166903744E-2</v>
      </c>
      <c r="G72" s="116">
        <f t="shared" si="2"/>
        <v>0</v>
      </c>
      <c r="H72" s="115">
        <v>0</v>
      </c>
      <c r="I72" s="53">
        <f t="shared" si="3"/>
        <v>9.001651403225111E-2</v>
      </c>
      <c r="J72" s="390">
        <f t="shared" si="4"/>
        <v>0</v>
      </c>
      <c r="K72" s="205">
        <v>0</v>
      </c>
      <c r="L72" s="390">
        <f t="shared" si="5"/>
        <v>0</v>
      </c>
      <c r="M72" s="428">
        <v>0</v>
      </c>
      <c r="N72" s="390">
        <f>+'2-Incentive ROE'!K$40*'1-Project Rev Req'!M72/100</f>
        <v>0</v>
      </c>
      <c r="O72" s="390">
        <f t="shared" si="6"/>
        <v>0</v>
      </c>
      <c r="P72" s="205">
        <v>0</v>
      </c>
      <c r="Q72" s="390">
        <f t="shared" si="1"/>
        <v>0</v>
      </c>
      <c r="R72" s="205">
        <v>0</v>
      </c>
      <c r="S72" s="390">
        <f t="shared" si="7"/>
        <v>0</v>
      </c>
    </row>
    <row r="73" spans="1:21">
      <c r="A73" s="111"/>
      <c r="B73" s="112"/>
      <c r="C73" s="113"/>
      <c r="D73" s="117"/>
      <c r="E73" s="115">
        <v>0</v>
      </c>
      <c r="F73" s="53">
        <f t="shared" si="0"/>
        <v>8.854035166903744E-2</v>
      </c>
      <c r="G73" s="116">
        <f t="shared" si="2"/>
        <v>0</v>
      </c>
      <c r="H73" s="115">
        <v>0</v>
      </c>
      <c r="I73" s="53">
        <f t="shared" si="3"/>
        <v>9.001651403225111E-2</v>
      </c>
      <c r="J73" s="390">
        <f t="shared" si="4"/>
        <v>0</v>
      </c>
      <c r="K73" s="205">
        <v>0</v>
      </c>
      <c r="L73" s="390">
        <f t="shared" si="5"/>
        <v>0</v>
      </c>
      <c r="M73" s="428">
        <v>0</v>
      </c>
      <c r="N73" s="390">
        <f>+'2-Incentive ROE'!K$40*'1-Project Rev Req'!M73/100</f>
        <v>0</v>
      </c>
      <c r="O73" s="390">
        <f t="shared" si="6"/>
        <v>0</v>
      </c>
      <c r="P73" s="205">
        <v>0</v>
      </c>
      <c r="Q73" s="390">
        <f t="shared" si="1"/>
        <v>0</v>
      </c>
      <c r="R73" s="205">
        <v>0</v>
      </c>
      <c r="S73" s="390">
        <f t="shared" si="7"/>
        <v>0</v>
      </c>
    </row>
    <row r="74" spans="1:21">
      <c r="A74" s="111"/>
      <c r="B74" s="112"/>
      <c r="C74" s="113"/>
      <c r="D74" s="114"/>
      <c r="E74" s="115">
        <v>0</v>
      </c>
      <c r="F74" s="53">
        <f t="shared" si="0"/>
        <v>8.854035166903744E-2</v>
      </c>
      <c r="G74" s="116">
        <f t="shared" si="2"/>
        <v>0</v>
      </c>
      <c r="H74" s="115">
        <v>0</v>
      </c>
      <c r="I74" s="53">
        <f t="shared" si="3"/>
        <v>9.001651403225111E-2</v>
      </c>
      <c r="J74" s="390">
        <f t="shared" si="4"/>
        <v>0</v>
      </c>
      <c r="K74" s="205">
        <v>0</v>
      </c>
      <c r="L74" s="390">
        <f t="shared" si="5"/>
        <v>0</v>
      </c>
      <c r="M74" s="428">
        <v>0</v>
      </c>
      <c r="N74" s="390">
        <f>+'2-Incentive ROE'!K$40*'1-Project Rev Req'!M74/100</f>
        <v>0</v>
      </c>
      <c r="O74" s="390">
        <f t="shared" si="6"/>
        <v>0</v>
      </c>
      <c r="P74" s="205">
        <v>0</v>
      </c>
      <c r="Q74" s="390">
        <f t="shared" si="1"/>
        <v>0</v>
      </c>
      <c r="R74" s="205">
        <v>0</v>
      </c>
      <c r="S74" s="390">
        <f t="shared" si="7"/>
        <v>0</v>
      </c>
    </row>
    <row r="75" spans="1:21">
      <c r="A75" s="111"/>
      <c r="B75" s="112"/>
      <c r="C75" s="113"/>
      <c r="D75" s="114"/>
      <c r="E75" s="115">
        <v>0</v>
      </c>
      <c r="F75" s="53">
        <f t="shared" si="0"/>
        <v>8.854035166903744E-2</v>
      </c>
      <c r="G75" s="116">
        <f t="shared" si="2"/>
        <v>0</v>
      </c>
      <c r="H75" s="115">
        <v>0</v>
      </c>
      <c r="I75" s="53">
        <f t="shared" si="3"/>
        <v>9.001651403225111E-2</v>
      </c>
      <c r="J75" s="390">
        <f t="shared" si="4"/>
        <v>0</v>
      </c>
      <c r="K75" s="205">
        <v>0</v>
      </c>
      <c r="L75" s="390">
        <f t="shared" si="5"/>
        <v>0</v>
      </c>
      <c r="M75" s="428">
        <v>0</v>
      </c>
      <c r="N75" s="390">
        <f>+'2-Incentive ROE'!K$40*'1-Project Rev Req'!M75/100</f>
        <v>0</v>
      </c>
      <c r="O75" s="390">
        <f t="shared" si="6"/>
        <v>0</v>
      </c>
      <c r="P75" s="205">
        <v>0</v>
      </c>
      <c r="Q75" s="390">
        <f t="shared" si="1"/>
        <v>0</v>
      </c>
      <c r="R75" s="205">
        <v>0</v>
      </c>
      <c r="S75" s="390">
        <f t="shared" si="7"/>
        <v>0</v>
      </c>
    </row>
    <row r="76" spans="1:21">
      <c r="A76" s="111"/>
      <c r="B76" s="112"/>
      <c r="C76" s="113"/>
      <c r="D76" s="114"/>
      <c r="E76" s="115">
        <v>0</v>
      </c>
      <c r="F76" s="53">
        <f t="shared" si="0"/>
        <v>8.854035166903744E-2</v>
      </c>
      <c r="G76" s="116">
        <f t="shared" si="2"/>
        <v>0</v>
      </c>
      <c r="H76" s="115">
        <v>0</v>
      </c>
      <c r="I76" s="53">
        <f t="shared" si="3"/>
        <v>9.001651403225111E-2</v>
      </c>
      <c r="J76" s="390">
        <f t="shared" si="4"/>
        <v>0</v>
      </c>
      <c r="K76" s="205">
        <v>0</v>
      </c>
      <c r="L76" s="390">
        <f t="shared" si="5"/>
        <v>0</v>
      </c>
      <c r="M76" s="428">
        <v>0</v>
      </c>
      <c r="N76" s="390">
        <f>+'2-Incentive ROE'!K$40*'1-Project Rev Req'!M76/100</f>
        <v>0</v>
      </c>
      <c r="O76" s="390">
        <f t="shared" si="6"/>
        <v>0</v>
      </c>
      <c r="P76" s="205">
        <v>0</v>
      </c>
      <c r="Q76" s="390">
        <f t="shared" si="1"/>
        <v>0</v>
      </c>
      <c r="R76" s="205">
        <v>0</v>
      </c>
      <c r="S76" s="390">
        <f t="shared" si="7"/>
        <v>0</v>
      </c>
    </row>
    <row r="77" spans="1:21">
      <c r="A77" s="111"/>
      <c r="B77" s="112"/>
      <c r="C77" s="113"/>
      <c r="D77" s="114"/>
      <c r="E77" s="115">
        <v>0</v>
      </c>
      <c r="F77" s="53">
        <f t="shared" si="0"/>
        <v>8.854035166903744E-2</v>
      </c>
      <c r="G77" s="116">
        <f t="shared" si="2"/>
        <v>0</v>
      </c>
      <c r="H77" s="115">
        <v>0</v>
      </c>
      <c r="I77" s="53">
        <f t="shared" si="3"/>
        <v>9.001651403225111E-2</v>
      </c>
      <c r="J77" s="390">
        <f t="shared" si="4"/>
        <v>0</v>
      </c>
      <c r="K77" s="205">
        <v>0</v>
      </c>
      <c r="L77" s="390">
        <f t="shared" si="5"/>
        <v>0</v>
      </c>
      <c r="M77" s="428">
        <v>0</v>
      </c>
      <c r="N77" s="390">
        <f>+'2-Incentive ROE'!K$40*'1-Project Rev Req'!M77/100</f>
        <v>0</v>
      </c>
      <c r="O77" s="390">
        <f t="shared" si="6"/>
        <v>0</v>
      </c>
      <c r="P77" s="205">
        <v>0</v>
      </c>
      <c r="Q77" s="390">
        <f t="shared" si="1"/>
        <v>0</v>
      </c>
      <c r="R77" s="205">
        <v>0</v>
      </c>
      <c r="S77" s="390">
        <f t="shared" si="7"/>
        <v>0</v>
      </c>
    </row>
    <row r="78" spans="1:21">
      <c r="A78" s="111"/>
      <c r="B78" s="112"/>
      <c r="C78" s="113"/>
      <c r="D78" s="114"/>
      <c r="E78" s="115">
        <v>0</v>
      </c>
      <c r="F78" s="53">
        <f t="shared" si="0"/>
        <v>8.854035166903744E-2</v>
      </c>
      <c r="G78" s="116">
        <f t="shared" si="2"/>
        <v>0</v>
      </c>
      <c r="H78" s="115">
        <v>0</v>
      </c>
      <c r="I78" s="53">
        <f t="shared" si="3"/>
        <v>9.001651403225111E-2</v>
      </c>
      <c r="J78" s="390">
        <f t="shared" si="4"/>
        <v>0</v>
      </c>
      <c r="K78" s="205">
        <v>0</v>
      </c>
      <c r="L78" s="390">
        <f t="shared" si="5"/>
        <v>0</v>
      </c>
      <c r="M78" s="428">
        <v>0</v>
      </c>
      <c r="N78" s="390">
        <f>+'2-Incentive ROE'!K$40*'1-Project Rev Req'!M78/100</f>
        <v>0</v>
      </c>
      <c r="O78" s="390">
        <f t="shared" si="6"/>
        <v>0</v>
      </c>
      <c r="P78" s="205">
        <v>0</v>
      </c>
      <c r="Q78" s="390">
        <f t="shared" si="1"/>
        <v>0</v>
      </c>
      <c r="R78" s="205">
        <v>0</v>
      </c>
      <c r="S78" s="390">
        <f t="shared" si="7"/>
        <v>0</v>
      </c>
    </row>
    <row r="79" spans="1:21">
      <c r="A79" s="111"/>
      <c r="B79" s="112"/>
      <c r="C79" s="113"/>
      <c r="D79" s="114"/>
      <c r="E79" s="115">
        <v>0</v>
      </c>
      <c r="F79" s="53">
        <f t="shared" si="0"/>
        <v>8.854035166903744E-2</v>
      </c>
      <c r="G79" s="116">
        <f t="shared" si="2"/>
        <v>0</v>
      </c>
      <c r="H79" s="115">
        <v>0</v>
      </c>
      <c r="I79" s="53">
        <f t="shared" si="3"/>
        <v>9.001651403225111E-2</v>
      </c>
      <c r="J79" s="390">
        <f t="shared" si="4"/>
        <v>0</v>
      </c>
      <c r="K79" s="205">
        <v>0</v>
      </c>
      <c r="L79" s="390">
        <f t="shared" si="5"/>
        <v>0</v>
      </c>
      <c r="M79" s="428">
        <v>0</v>
      </c>
      <c r="N79" s="390">
        <f>+'2-Incentive ROE'!K$40*'1-Project Rev Req'!M79/100</f>
        <v>0</v>
      </c>
      <c r="O79" s="390">
        <f t="shared" si="6"/>
        <v>0</v>
      </c>
      <c r="P79" s="205">
        <v>0</v>
      </c>
      <c r="Q79" s="390">
        <f t="shared" si="1"/>
        <v>0</v>
      </c>
      <c r="R79" s="205">
        <v>0</v>
      </c>
      <c r="S79" s="390">
        <f t="shared" si="7"/>
        <v>0</v>
      </c>
    </row>
    <row r="80" spans="1:21">
      <c r="A80" s="111"/>
      <c r="B80" s="112"/>
      <c r="C80" s="113"/>
      <c r="D80" s="114"/>
      <c r="E80" s="115">
        <v>0</v>
      </c>
      <c r="F80" s="53">
        <f t="shared" si="0"/>
        <v>8.854035166903744E-2</v>
      </c>
      <c r="G80" s="116">
        <f t="shared" si="2"/>
        <v>0</v>
      </c>
      <c r="H80" s="115">
        <v>0</v>
      </c>
      <c r="I80" s="53">
        <f t="shared" si="3"/>
        <v>9.001651403225111E-2</v>
      </c>
      <c r="J80" s="390">
        <f t="shared" si="4"/>
        <v>0</v>
      </c>
      <c r="K80" s="205">
        <v>0</v>
      </c>
      <c r="L80" s="390">
        <f t="shared" si="5"/>
        <v>0</v>
      </c>
      <c r="M80" s="428">
        <v>0</v>
      </c>
      <c r="N80" s="390">
        <f>+'2-Incentive ROE'!K$40*'1-Project Rev Req'!M80/100</f>
        <v>0</v>
      </c>
      <c r="O80" s="390">
        <f t="shared" si="6"/>
        <v>0</v>
      </c>
      <c r="P80" s="205">
        <v>0</v>
      </c>
      <c r="Q80" s="390">
        <f t="shared" si="1"/>
        <v>0</v>
      </c>
      <c r="R80" s="205">
        <v>0</v>
      </c>
      <c r="S80" s="390">
        <f t="shared" si="7"/>
        <v>0</v>
      </c>
    </row>
    <row r="81" spans="1:20">
      <c r="A81" s="118"/>
      <c r="C81" s="49"/>
      <c r="D81" s="49"/>
      <c r="E81" s="115">
        <v>0</v>
      </c>
      <c r="F81" s="53">
        <f t="shared" si="0"/>
        <v>8.854035166903744E-2</v>
      </c>
      <c r="G81" s="116">
        <f t="shared" si="2"/>
        <v>0</v>
      </c>
      <c r="H81" s="115">
        <v>0</v>
      </c>
      <c r="I81" s="53">
        <f t="shared" si="3"/>
        <v>9.001651403225111E-2</v>
      </c>
      <c r="J81" s="390">
        <f t="shared" si="4"/>
        <v>0</v>
      </c>
      <c r="K81" s="205">
        <v>0</v>
      </c>
      <c r="L81" s="390">
        <f t="shared" si="5"/>
        <v>0</v>
      </c>
      <c r="M81" s="428">
        <v>0</v>
      </c>
      <c r="N81" s="390">
        <f>+'2-Incentive ROE'!K$40*'1-Project Rev Req'!M81/100</f>
        <v>0</v>
      </c>
      <c r="O81" s="390">
        <f t="shared" si="6"/>
        <v>0</v>
      </c>
      <c r="P81" s="205">
        <v>0</v>
      </c>
      <c r="Q81" s="390">
        <f t="shared" si="1"/>
        <v>0</v>
      </c>
      <c r="R81" s="205">
        <v>0</v>
      </c>
      <c r="S81" s="390">
        <f t="shared" si="7"/>
        <v>0</v>
      </c>
    </row>
    <row r="82" spans="1:20">
      <c r="A82" s="118"/>
      <c r="C82" s="49"/>
      <c r="D82" s="49"/>
      <c r="E82" s="115">
        <v>0</v>
      </c>
      <c r="F82" s="53">
        <f t="shared" si="0"/>
        <v>8.854035166903744E-2</v>
      </c>
      <c r="G82" s="116">
        <f t="shared" si="2"/>
        <v>0</v>
      </c>
      <c r="H82" s="115">
        <v>0</v>
      </c>
      <c r="I82" s="53">
        <f t="shared" si="3"/>
        <v>9.001651403225111E-2</v>
      </c>
      <c r="J82" s="390">
        <f t="shared" si="4"/>
        <v>0</v>
      </c>
      <c r="K82" s="205">
        <v>0</v>
      </c>
      <c r="L82" s="390">
        <f t="shared" si="5"/>
        <v>0</v>
      </c>
      <c r="M82" s="428">
        <v>0</v>
      </c>
      <c r="N82" s="390">
        <f>+'2-Incentive ROE'!K$40*'1-Project Rev Req'!M82/100</f>
        <v>0</v>
      </c>
      <c r="O82" s="390">
        <f t="shared" si="6"/>
        <v>0</v>
      </c>
      <c r="P82" s="205">
        <v>0</v>
      </c>
      <c r="Q82" s="390">
        <f t="shared" si="1"/>
        <v>0</v>
      </c>
      <c r="R82" s="205">
        <v>0</v>
      </c>
      <c r="S82" s="390">
        <f t="shared" si="7"/>
        <v>0</v>
      </c>
    </row>
    <row r="83" spans="1:20">
      <c r="A83" s="118"/>
      <c r="C83" s="49"/>
      <c r="D83" s="49"/>
      <c r="E83" s="115">
        <v>0</v>
      </c>
      <c r="F83" s="53">
        <f t="shared" si="0"/>
        <v>8.854035166903744E-2</v>
      </c>
      <c r="G83" s="116">
        <f t="shared" si="2"/>
        <v>0</v>
      </c>
      <c r="H83" s="115">
        <v>0</v>
      </c>
      <c r="I83" s="53">
        <f t="shared" si="3"/>
        <v>9.001651403225111E-2</v>
      </c>
      <c r="J83" s="390">
        <f t="shared" si="4"/>
        <v>0</v>
      </c>
      <c r="K83" s="205">
        <v>0</v>
      </c>
      <c r="L83" s="390">
        <f t="shared" si="5"/>
        <v>0</v>
      </c>
      <c r="M83" s="428">
        <v>0</v>
      </c>
      <c r="N83" s="390">
        <f>+'2-Incentive ROE'!K$40*'1-Project Rev Req'!M83/100</f>
        <v>0</v>
      </c>
      <c r="O83" s="390">
        <f t="shared" si="6"/>
        <v>0</v>
      </c>
      <c r="P83" s="205">
        <v>0</v>
      </c>
      <c r="Q83" s="390">
        <f t="shared" si="1"/>
        <v>0</v>
      </c>
      <c r="R83" s="205">
        <v>0</v>
      </c>
      <c r="S83" s="390">
        <f t="shared" si="7"/>
        <v>0</v>
      </c>
    </row>
    <row r="84" spans="1:20">
      <c r="A84" s="118"/>
      <c r="C84" s="49"/>
      <c r="D84" s="49"/>
      <c r="E84" s="115">
        <v>0</v>
      </c>
      <c r="F84" s="53">
        <f t="shared" si="0"/>
        <v>8.854035166903744E-2</v>
      </c>
      <c r="G84" s="116">
        <f t="shared" si="2"/>
        <v>0</v>
      </c>
      <c r="H84" s="115">
        <v>0</v>
      </c>
      <c r="I84" s="53">
        <f t="shared" si="3"/>
        <v>9.001651403225111E-2</v>
      </c>
      <c r="J84" s="390">
        <f t="shared" si="4"/>
        <v>0</v>
      </c>
      <c r="K84" s="205">
        <v>0</v>
      </c>
      <c r="L84" s="390">
        <f t="shared" si="5"/>
        <v>0</v>
      </c>
      <c r="M84" s="428">
        <v>0</v>
      </c>
      <c r="N84" s="390">
        <f>+'2-Incentive ROE'!K$40*'1-Project Rev Req'!M84/100</f>
        <v>0</v>
      </c>
      <c r="O84" s="390">
        <f t="shared" si="6"/>
        <v>0</v>
      </c>
      <c r="P84" s="205">
        <v>0</v>
      </c>
      <c r="Q84" s="390">
        <f t="shared" si="1"/>
        <v>0</v>
      </c>
      <c r="R84" s="205">
        <v>0</v>
      </c>
      <c r="S84" s="390">
        <f t="shared" si="7"/>
        <v>0</v>
      </c>
    </row>
    <row r="85" spans="1:20">
      <c r="A85" s="119"/>
      <c r="B85" s="50"/>
      <c r="C85" s="50"/>
      <c r="D85" s="50"/>
      <c r="E85" s="50"/>
      <c r="F85" s="50"/>
      <c r="G85" s="51"/>
      <c r="H85" s="50"/>
      <c r="I85" s="50"/>
      <c r="J85" s="391"/>
      <c r="K85" s="606"/>
      <c r="L85" s="391"/>
      <c r="M85" s="607"/>
      <c r="N85" s="608"/>
      <c r="O85" s="608"/>
      <c r="P85" s="609"/>
      <c r="Q85" s="608"/>
      <c r="R85" s="606"/>
      <c r="S85" s="391">
        <f t="shared" si="7"/>
        <v>0</v>
      </c>
    </row>
    <row r="86" spans="1:20">
      <c r="A86" s="64" t="s">
        <v>215</v>
      </c>
      <c r="B86" s="87"/>
      <c r="C86" s="65" t="s">
        <v>200</v>
      </c>
      <c r="D86" s="65"/>
      <c r="E86" s="120"/>
      <c r="F86" s="55"/>
      <c r="G86" s="22"/>
      <c r="H86" s="120"/>
      <c r="I86" s="22"/>
      <c r="J86" s="557"/>
      <c r="K86" s="557"/>
      <c r="L86" s="557"/>
      <c r="M86" s="557"/>
      <c r="N86" s="557"/>
      <c r="O86" s="557"/>
      <c r="P86" s="557">
        <f>SUM(P66:P85)</f>
        <v>0</v>
      </c>
      <c r="Q86" s="557"/>
      <c r="R86" s="557"/>
      <c r="S86" s="557">
        <f>SUM(S66:S85)</f>
        <v>1421471.5123263691</v>
      </c>
      <c r="T86" s="557"/>
    </row>
    <row r="87" spans="1:20">
      <c r="E87" s="557"/>
      <c r="F87" s="52"/>
      <c r="G87" s="52"/>
      <c r="H87" s="52"/>
      <c r="I87" s="52"/>
      <c r="J87" s="52"/>
      <c r="K87" s="52"/>
      <c r="L87" s="53"/>
      <c r="T87" s="557"/>
    </row>
    <row r="88" spans="1:20">
      <c r="A88" s="121"/>
      <c r="E88" s="557"/>
      <c r="F88" s="52"/>
      <c r="G88" s="52"/>
      <c r="H88" s="52"/>
      <c r="I88" s="52"/>
      <c r="J88" s="52"/>
      <c r="K88" s="52"/>
      <c r="L88" s="53"/>
      <c r="M88" s="91"/>
      <c r="N88" s="91"/>
      <c r="O88" s="91"/>
      <c r="T88" s="557"/>
    </row>
    <row r="89" spans="1:20">
      <c r="E89" s="556"/>
      <c r="K89" s="54"/>
      <c r="L89" s="54"/>
      <c r="M89" s="54"/>
      <c r="N89" s="54"/>
      <c r="O89" s="54"/>
      <c r="S89" s="556"/>
      <c r="T89" s="557"/>
    </row>
    <row r="90" spans="1:20">
      <c r="E90" s="556"/>
      <c r="K90" s="54"/>
      <c r="L90" s="54"/>
      <c r="M90" s="54"/>
      <c r="N90" s="54"/>
      <c r="O90" s="54"/>
      <c r="S90" s="556"/>
      <c r="T90" s="557"/>
    </row>
    <row r="91" spans="1:20">
      <c r="A91" s="25" t="s">
        <v>71</v>
      </c>
      <c r="S91" s="556"/>
      <c r="T91" s="557"/>
    </row>
    <row r="92" spans="1:20" ht="13.5" thickBot="1">
      <c r="A92" s="122" t="s">
        <v>72</v>
      </c>
      <c r="T92" s="557"/>
    </row>
    <row r="93" spans="1:20">
      <c r="A93" s="123" t="s">
        <v>73</v>
      </c>
      <c r="C93" s="757" t="s">
        <v>591</v>
      </c>
      <c r="D93" s="757"/>
      <c r="E93" s="757"/>
      <c r="F93" s="757"/>
      <c r="G93" s="757"/>
      <c r="H93" s="757"/>
      <c r="I93" s="757"/>
      <c r="J93" s="757"/>
      <c r="K93" s="757"/>
      <c r="L93" s="757"/>
      <c r="M93" s="757"/>
      <c r="N93" s="757"/>
      <c r="O93" s="757"/>
      <c r="P93" s="757"/>
      <c r="Q93" s="757"/>
      <c r="T93" s="557"/>
    </row>
    <row r="94" spans="1:20">
      <c r="A94" s="123" t="s">
        <v>74</v>
      </c>
      <c r="C94" s="757" t="s">
        <v>554</v>
      </c>
      <c r="D94" s="757"/>
      <c r="E94" s="757"/>
      <c r="F94" s="757"/>
      <c r="G94" s="757"/>
      <c r="H94" s="757"/>
      <c r="I94" s="757"/>
      <c r="J94" s="757"/>
      <c r="K94" s="757"/>
      <c r="L94" s="757"/>
      <c r="M94" s="757"/>
      <c r="N94" s="757"/>
      <c r="O94" s="757"/>
      <c r="P94" s="757"/>
      <c r="Q94" s="757"/>
      <c r="T94" s="557"/>
    </row>
    <row r="95" spans="1:20">
      <c r="A95" s="123" t="s">
        <v>75</v>
      </c>
      <c r="C95" s="758" t="s">
        <v>573</v>
      </c>
      <c r="D95" s="758"/>
      <c r="E95" s="758"/>
      <c r="F95" s="758"/>
      <c r="G95" s="758"/>
      <c r="H95" s="758"/>
      <c r="I95" s="758"/>
      <c r="J95" s="758"/>
      <c r="K95" s="758"/>
      <c r="L95" s="758"/>
      <c r="M95" s="758"/>
      <c r="N95" s="758"/>
      <c r="O95" s="758"/>
      <c r="P95" s="758"/>
      <c r="Q95" s="758"/>
      <c r="T95" s="557"/>
    </row>
    <row r="96" spans="1:20">
      <c r="C96" s="25" t="s">
        <v>557</v>
      </c>
      <c r="T96" s="557"/>
    </row>
    <row r="97" spans="1:20">
      <c r="A97" s="123" t="s">
        <v>76</v>
      </c>
      <c r="C97" s="758" t="s">
        <v>655</v>
      </c>
      <c r="D97" s="758"/>
      <c r="E97" s="758"/>
      <c r="F97" s="758"/>
      <c r="G97" s="758"/>
      <c r="H97" s="758"/>
      <c r="I97" s="758"/>
      <c r="J97" s="758"/>
      <c r="K97" s="758"/>
      <c r="L97" s="758"/>
      <c r="M97" s="758"/>
      <c r="N97" s="758"/>
      <c r="O97" s="758"/>
      <c r="P97" s="758"/>
      <c r="Q97" s="758"/>
      <c r="T97" s="557"/>
    </row>
    <row r="98" spans="1:20">
      <c r="A98" s="55" t="s">
        <v>77</v>
      </c>
      <c r="C98" s="756" t="s">
        <v>556</v>
      </c>
      <c r="D98" s="756"/>
      <c r="E98" s="756"/>
      <c r="F98" s="756"/>
      <c r="G98" s="756"/>
      <c r="H98" s="756"/>
      <c r="I98" s="756"/>
      <c r="J98" s="756"/>
      <c r="K98" s="756"/>
      <c r="L98" s="756"/>
      <c r="M98" s="756"/>
      <c r="N98" s="756"/>
      <c r="O98" s="756"/>
      <c r="P98" s="756"/>
      <c r="Q98" s="756"/>
      <c r="T98" s="557"/>
    </row>
    <row r="99" spans="1:20">
      <c r="A99" s="55" t="s">
        <v>78</v>
      </c>
      <c r="C99" s="756" t="s">
        <v>676</v>
      </c>
      <c r="D99" s="756"/>
      <c r="E99" s="756"/>
      <c r="F99" s="756"/>
      <c r="G99" s="756"/>
      <c r="H99" s="756"/>
      <c r="I99" s="756"/>
      <c r="J99" s="756"/>
      <c r="K99" s="756"/>
      <c r="L99" s="756"/>
      <c r="M99" s="756"/>
      <c r="N99" s="756"/>
      <c r="O99" s="756"/>
      <c r="P99" s="756"/>
      <c r="Q99" s="756"/>
      <c r="T99" s="557"/>
    </row>
    <row r="100" spans="1:20">
      <c r="A100" s="55" t="s">
        <v>79</v>
      </c>
      <c r="C100" s="756" t="s">
        <v>801</v>
      </c>
      <c r="D100" s="756"/>
      <c r="E100" s="756"/>
      <c r="F100" s="756"/>
      <c r="G100" s="756"/>
      <c r="H100" s="756"/>
      <c r="I100" s="756"/>
      <c r="J100" s="756"/>
      <c r="K100" s="756"/>
      <c r="L100" s="756"/>
      <c r="M100" s="756"/>
      <c r="N100" s="756"/>
      <c r="O100" s="756"/>
      <c r="P100" s="756"/>
      <c r="Q100" s="756"/>
      <c r="T100" s="557"/>
    </row>
    <row r="101" spans="1:20">
      <c r="A101" s="55" t="s">
        <v>81</v>
      </c>
      <c r="C101" s="756" t="s">
        <v>592</v>
      </c>
      <c r="D101" s="756"/>
      <c r="E101" s="756"/>
      <c r="F101" s="756"/>
      <c r="G101" s="756"/>
      <c r="H101" s="756"/>
      <c r="I101" s="756"/>
      <c r="J101" s="756"/>
      <c r="K101" s="756"/>
      <c r="L101" s="756"/>
      <c r="M101" s="756"/>
      <c r="N101" s="756"/>
      <c r="O101" s="756"/>
      <c r="P101" s="756"/>
      <c r="Q101" s="756"/>
      <c r="T101" s="557"/>
    </row>
    <row r="102" spans="1:20">
      <c r="A102" s="55" t="s">
        <v>82</v>
      </c>
      <c r="C102" s="25" t="s">
        <v>479</v>
      </c>
      <c r="T102" s="557"/>
    </row>
    <row r="103" spans="1:20">
      <c r="A103" s="64" t="s">
        <v>83</v>
      </c>
      <c r="C103" s="671" t="s">
        <v>807</v>
      </c>
      <c r="D103" s="671"/>
      <c r="E103" s="671"/>
      <c r="F103" s="671"/>
      <c r="G103" s="671"/>
      <c r="H103" s="671"/>
      <c r="I103" s="671"/>
      <c r="J103" s="671"/>
      <c r="K103" s="671"/>
      <c r="L103" s="671"/>
      <c r="M103" s="671"/>
      <c r="N103" s="671"/>
      <c r="O103" s="671"/>
      <c r="P103" s="22"/>
      <c r="Q103" s="94"/>
    </row>
    <row r="104" spans="1:20">
      <c r="A104" s="64" t="s">
        <v>120</v>
      </c>
      <c r="C104" s="25" t="s">
        <v>471</v>
      </c>
      <c r="D104" s="64"/>
      <c r="E104" s="55"/>
      <c r="F104" s="55"/>
      <c r="G104" s="22"/>
      <c r="J104" s="78"/>
      <c r="P104" s="22"/>
      <c r="Q104" s="75"/>
    </row>
    <row r="105" spans="1:20">
      <c r="A105" s="55" t="s">
        <v>150</v>
      </c>
      <c r="C105" s="15" t="s">
        <v>488</v>
      </c>
    </row>
    <row r="106" spans="1:20">
      <c r="A106" s="55" t="s">
        <v>643</v>
      </c>
      <c r="C106" s="25" t="s">
        <v>644</v>
      </c>
    </row>
    <row r="107" spans="1:20">
      <c r="A107" s="558" t="s">
        <v>153</v>
      </c>
      <c r="C107" s="25" t="s">
        <v>658</v>
      </c>
    </row>
    <row r="108" spans="1:20">
      <c r="C108" s="25" t="s">
        <v>645</v>
      </c>
    </row>
    <row r="109" spans="1:20" ht="15.75">
      <c r="C109" s="755"/>
      <c r="D109" s="755"/>
      <c r="E109" s="755"/>
      <c r="F109" s="755"/>
      <c r="G109" s="755"/>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1" fitToWidth="2" fitToHeight="2" orientation="landscape" r:id="rId2"/>
  <rowBreaks count="1" manualBreakCount="1">
    <brk id="50" max="18" man="1"/>
  </rowBreaks>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68"/>
  <sheetViews>
    <sheetView zoomScale="70" zoomScaleNormal="70" zoomScaleSheetLayoutView="75" workbookViewId="0">
      <selection activeCell="U26" sqref="U26"/>
    </sheetView>
  </sheetViews>
  <sheetFormatPr defaultRowHeight="15.75"/>
  <cols>
    <col min="1" max="1" width="5.5546875" style="321" customWidth="1"/>
    <col min="2" max="2" width="21.5546875" style="328" customWidth="1"/>
    <col min="3" max="3" width="32.44140625" style="328" customWidth="1"/>
    <col min="4" max="4" width="25.21875" style="328" customWidth="1"/>
    <col min="5" max="5" width="14.77734375" style="328" bestFit="1" customWidth="1"/>
    <col min="6" max="6" width="6.5546875" style="328" customWidth="1"/>
    <col min="7" max="7" width="9" style="328" bestFit="1" customWidth="1"/>
    <col min="8" max="8" width="8.5546875" style="328" bestFit="1" customWidth="1"/>
    <col min="9" max="9" width="12.21875" style="328" customWidth="1"/>
    <col min="10" max="10" width="24.21875" style="334" bestFit="1" customWidth="1"/>
    <col min="11" max="11" width="12.5546875" customWidth="1"/>
  </cols>
  <sheetData>
    <row r="1" spans="1:11">
      <c r="C1" s="322"/>
      <c r="D1" s="322"/>
      <c r="E1" s="322"/>
      <c r="F1" s="323"/>
      <c r="G1" s="322"/>
      <c r="H1" s="322"/>
      <c r="I1" s="322"/>
      <c r="J1" s="416"/>
    </row>
    <row r="2" spans="1:11">
      <c r="B2" s="321"/>
      <c r="C2" s="322"/>
      <c r="D2" s="322"/>
      <c r="E2" s="322"/>
      <c r="F2" s="323"/>
      <c r="G2" s="322"/>
      <c r="H2" s="322"/>
      <c r="I2" s="322"/>
      <c r="J2" s="416"/>
    </row>
    <row r="3" spans="1:11">
      <c r="C3" s="322"/>
      <c r="D3" s="324" t="s">
        <v>8</v>
      </c>
      <c r="E3" s="324"/>
      <c r="F3" s="323" t="s">
        <v>352</v>
      </c>
      <c r="H3" s="324"/>
      <c r="I3" s="324"/>
      <c r="J3" s="325"/>
      <c r="K3" s="600" t="s">
        <v>677</v>
      </c>
    </row>
    <row r="4" spans="1:11">
      <c r="B4" s="327"/>
      <c r="C4" s="327"/>
      <c r="D4" s="327"/>
      <c r="E4" s="327"/>
      <c r="F4" s="389" t="s">
        <v>481</v>
      </c>
      <c r="H4" s="327"/>
      <c r="I4" s="327"/>
      <c r="J4" s="327"/>
      <c r="K4" s="326"/>
    </row>
    <row r="5" spans="1:11">
      <c r="B5" s="327"/>
      <c r="C5" s="327"/>
      <c r="D5" s="327"/>
      <c r="F5" s="673" t="str">
        <f>'Attachment H'!$D$5</f>
        <v>NextEra Energy Transmission MidAtlantic Indiana, Inc.</v>
      </c>
      <c r="H5" s="327"/>
      <c r="I5" s="327"/>
      <c r="J5" s="327"/>
      <c r="K5" s="327"/>
    </row>
    <row r="7" spans="1:11">
      <c r="A7" s="321">
        <v>1</v>
      </c>
      <c r="B7" s="328" t="s">
        <v>464</v>
      </c>
      <c r="C7" s="328" t="s">
        <v>595</v>
      </c>
      <c r="J7" s="328"/>
      <c r="K7" s="380">
        <f>+'Attachment H'!I106</f>
        <v>5307668.8984786626</v>
      </c>
    </row>
    <row r="8" spans="1:11">
      <c r="J8" s="328"/>
      <c r="K8" s="334"/>
    </row>
    <row r="9" spans="1:11" ht="16.5" thickBot="1">
      <c r="A9" s="330">
        <f>+A7+1</f>
        <v>2</v>
      </c>
      <c r="B9" s="331" t="s">
        <v>353</v>
      </c>
      <c r="C9" s="332"/>
      <c r="D9" s="332"/>
      <c r="E9" s="332"/>
      <c r="F9" s="332"/>
      <c r="G9" s="332"/>
      <c r="H9" s="332"/>
      <c r="I9" s="332"/>
      <c r="J9" s="333" t="s">
        <v>56</v>
      </c>
      <c r="K9" s="334"/>
    </row>
    <row r="10" spans="1:11">
      <c r="A10" s="330"/>
      <c r="B10" s="335"/>
      <c r="C10" s="332"/>
      <c r="D10" s="332"/>
      <c r="E10" s="332"/>
      <c r="F10" s="332"/>
      <c r="G10" s="332"/>
      <c r="H10" s="336" t="s">
        <v>65</v>
      </c>
      <c r="I10" s="332"/>
      <c r="J10" s="332"/>
      <c r="K10" s="334"/>
    </row>
    <row r="11" spans="1:11" ht="16.5" thickBot="1">
      <c r="A11" s="330"/>
      <c r="B11" s="335"/>
      <c r="C11" s="332"/>
      <c r="D11" s="332"/>
      <c r="E11" s="337" t="s">
        <v>56</v>
      </c>
      <c r="F11" s="337" t="s">
        <v>66</v>
      </c>
      <c r="G11" s="332"/>
      <c r="H11" s="337"/>
      <c r="I11" s="332"/>
      <c r="J11" s="337" t="s">
        <v>67</v>
      </c>
      <c r="K11" s="334"/>
    </row>
    <row r="12" spans="1:11">
      <c r="A12" s="330">
        <f>+A9+1</f>
        <v>3</v>
      </c>
      <c r="B12" s="331" t="s">
        <v>305</v>
      </c>
      <c r="C12" s="338" t="s">
        <v>596</v>
      </c>
      <c r="D12" s="338"/>
      <c r="E12" s="339">
        <v>0</v>
      </c>
      <c r="F12" s="431">
        <v>0</v>
      </c>
      <c r="G12" s="329"/>
      <c r="H12" s="431">
        <v>0</v>
      </c>
      <c r="I12" s="329"/>
      <c r="J12" s="329">
        <f>F12*H12</f>
        <v>0</v>
      </c>
      <c r="K12" s="334"/>
    </row>
    <row r="13" spans="1:11">
      <c r="A13" s="330">
        <f>+A12+1</f>
        <v>4</v>
      </c>
      <c r="B13" s="331" t="s">
        <v>465</v>
      </c>
      <c r="C13" s="338" t="s">
        <v>596</v>
      </c>
      <c r="D13" s="338"/>
      <c r="E13" s="339">
        <v>0</v>
      </c>
      <c r="F13" s="431">
        <v>0</v>
      </c>
      <c r="G13" s="329"/>
      <c r="H13" s="329">
        <v>0</v>
      </c>
      <c r="I13" s="329"/>
      <c r="J13" s="329">
        <f>F13*H13</f>
        <v>0</v>
      </c>
      <c r="K13" s="334"/>
    </row>
    <row r="14" spans="1:11" ht="32.25" thickBot="1">
      <c r="A14" s="330">
        <f>+A13+1</f>
        <v>5</v>
      </c>
      <c r="B14" s="331" t="s">
        <v>414</v>
      </c>
      <c r="C14" s="338" t="s">
        <v>597</v>
      </c>
      <c r="D14" s="413" t="s">
        <v>598</v>
      </c>
      <c r="E14" s="341">
        <v>0</v>
      </c>
      <c r="F14" s="431">
        <v>0</v>
      </c>
      <c r="G14" s="329"/>
      <c r="H14" s="437">
        <f>+'Attachment H'!G212+0.01</f>
        <v>0.111</v>
      </c>
      <c r="I14" s="329"/>
      <c r="J14" s="584">
        <f>F14*H14</f>
        <v>0</v>
      </c>
      <c r="K14" s="334"/>
    </row>
    <row r="15" spans="1:11">
      <c r="A15" s="330">
        <f>+A14+1</f>
        <v>6</v>
      </c>
      <c r="B15" s="335" t="s">
        <v>599</v>
      </c>
      <c r="C15" s="340"/>
      <c r="D15" s="340"/>
      <c r="E15" s="342">
        <f>SUM(E12:E14)</f>
        <v>0</v>
      </c>
      <c r="F15" s="329" t="s">
        <v>8</v>
      </c>
      <c r="G15" s="329"/>
      <c r="H15" s="329"/>
      <c r="I15" s="329"/>
      <c r="J15" s="329">
        <f>SUM(J12:J14)</f>
        <v>0</v>
      </c>
      <c r="K15" s="334"/>
    </row>
    <row r="16" spans="1:11">
      <c r="A16" s="330">
        <f t="shared" ref="A16:A40" si="0">+A15+1</f>
        <v>7</v>
      </c>
      <c r="B16" s="335" t="s">
        <v>360</v>
      </c>
      <c r="C16" s="340"/>
      <c r="D16" s="340"/>
      <c r="E16" s="342"/>
      <c r="F16" s="332"/>
      <c r="G16" s="332"/>
      <c r="H16" s="332"/>
      <c r="I16" s="332"/>
      <c r="J16" s="329"/>
      <c r="K16" s="329">
        <f>+J15*K7</f>
        <v>0</v>
      </c>
    </row>
    <row r="17" spans="1:11">
      <c r="A17" s="330"/>
      <c r="J17" s="328"/>
      <c r="K17" s="334"/>
    </row>
    <row r="18" spans="1:11">
      <c r="A18" s="330">
        <f>+A16+1</f>
        <v>8</v>
      </c>
      <c r="B18" s="335" t="s">
        <v>48</v>
      </c>
      <c r="C18" s="343"/>
      <c r="D18" s="343"/>
      <c r="E18" s="332"/>
      <c r="F18" s="332"/>
      <c r="G18" s="340"/>
      <c r="H18" s="344"/>
      <c r="I18" s="332"/>
      <c r="J18" s="340"/>
      <c r="K18" s="334"/>
    </row>
    <row r="19" spans="1:11">
      <c r="A19" s="330">
        <f t="shared" si="0"/>
        <v>9</v>
      </c>
      <c r="B19" s="345" t="s">
        <v>470</v>
      </c>
      <c r="C19" s="332"/>
      <c r="D19" s="37"/>
      <c r="E19" s="392">
        <f>IF('Attachment H'!D252&gt;0,1-(((1-'Attachment H'!D253)*(1-'Attachment H'!D252))/(1-'Attachment H'!D252*'Attachment H'!D253*'Attachment H'!D254)),0)</f>
        <v>0.24870999999999999</v>
      </c>
      <c r="F19" s="392"/>
      <c r="G19" s="340"/>
      <c r="H19" s="344"/>
      <c r="I19" s="332"/>
      <c r="J19" s="340"/>
      <c r="K19" s="334"/>
    </row>
    <row r="20" spans="1:11">
      <c r="A20" s="330">
        <f t="shared" si="0"/>
        <v>10</v>
      </c>
      <c r="B20" s="340" t="s">
        <v>49</v>
      </c>
      <c r="C20" s="332"/>
      <c r="D20" s="37"/>
      <c r="E20" s="392">
        <f>IF(J15&gt;0,(E19/(1-E19))*(1-J12/J15),0)</f>
        <v>0</v>
      </c>
      <c r="F20" s="332"/>
      <c r="G20" s="340"/>
      <c r="H20" s="344"/>
      <c r="I20" s="332"/>
      <c r="J20" s="340"/>
      <c r="K20" s="334"/>
    </row>
    <row r="21" spans="1:11">
      <c r="A21" s="330">
        <f t="shared" si="0"/>
        <v>11</v>
      </c>
      <c r="B21" s="343" t="s">
        <v>466</v>
      </c>
      <c r="C21" s="343"/>
      <c r="D21" s="37"/>
      <c r="E21" s="332"/>
      <c r="F21" s="332"/>
      <c r="G21" s="340"/>
      <c r="H21" s="344"/>
      <c r="I21" s="332"/>
      <c r="J21" s="340"/>
      <c r="K21" s="334"/>
    </row>
    <row r="22" spans="1:11">
      <c r="A22" s="330">
        <f t="shared" si="0"/>
        <v>12</v>
      </c>
      <c r="B22" s="346" t="s">
        <v>467</v>
      </c>
      <c r="C22" s="343"/>
      <c r="D22" s="343"/>
      <c r="E22" s="332"/>
      <c r="F22" s="332"/>
      <c r="G22" s="340"/>
      <c r="H22" s="344"/>
      <c r="I22" s="332"/>
      <c r="J22" s="340"/>
      <c r="K22" s="334"/>
    </row>
    <row r="23" spans="1:11">
      <c r="A23" s="330">
        <f t="shared" si="0"/>
        <v>13</v>
      </c>
      <c r="B23" s="347" t="str">
        <f>"      1 / (1 - T)  =  (from line "&amp;A19&amp;")"</f>
        <v xml:space="preserve">      1 / (1 - T)  =  (from line 9)</v>
      </c>
      <c r="C23" s="343"/>
      <c r="D23" s="343"/>
      <c r="E23" s="392">
        <f>IF(E19&gt;0,1/(1-E19),0)</f>
        <v>1.3310439377603855</v>
      </c>
      <c r="F23" s="332"/>
      <c r="G23" s="340"/>
      <c r="H23" s="344"/>
      <c r="I23" s="332"/>
      <c r="J23" s="340"/>
      <c r="K23" s="334"/>
    </row>
    <row r="24" spans="1:11">
      <c r="A24" s="330">
        <f t="shared" si="0"/>
        <v>14</v>
      </c>
      <c r="B24" s="346" t="s">
        <v>354</v>
      </c>
      <c r="C24" s="343"/>
      <c r="D24" s="343" t="s">
        <v>565</v>
      </c>
      <c r="E24" s="348">
        <f>+'Attachment H'!D160</f>
        <v>0</v>
      </c>
      <c r="F24" s="332"/>
      <c r="G24" s="340"/>
      <c r="H24" s="344"/>
      <c r="I24" s="332"/>
      <c r="J24" s="340"/>
      <c r="K24" s="334"/>
    </row>
    <row r="25" spans="1:11">
      <c r="A25" s="330">
        <f t="shared" si="0"/>
        <v>15</v>
      </c>
      <c r="B25" s="346" t="s">
        <v>355</v>
      </c>
      <c r="C25" s="343"/>
      <c r="D25" s="343" t="s">
        <v>566</v>
      </c>
      <c r="E25" s="348">
        <f>+'Attachment H'!D161</f>
        <v>0</v>
      </c>
      <c r="F25" s="332"/>
      <c r="G25" s="340"/>
      <c r="H25" s="349"/>
      <c r="I25" s="332"/>
      <c r="J25" s="340"/>
      <c r="K25" s="334"/>
    </row>
    <row r="26" spans="1:11">
      <c r="A26" s="330">
        <f t="shared" si="0"/>
        <v>16</v>
      </c>
      <c r="B26" s="346" t="s">
        <v>468</v>
      </c>
      <c r="C26" s="343"/>
      <c r="D26" s="343" t="s">
        <v>567</v>
      </c>
      <c r="E26" s="348">
        <f>+'Attachment H'!D162</f>
        <v>491.45096000000007</v>
      </c>
      <c r="F26" s="332"/>
      <c r="G26" s="340"/>
      <c r="H26" s="344"/>
      <c r="I26" s="332"/>
      <c r="J26" s="340"/>
      <c r="K26" s="334"/>
    </row>
    <row r="27" spans="1:11">
      <c r="A27" s="330">
        <f t="shared" si="0"/>
        <v>17</v>
      </c>
      <c r="B27" s="347" t="str">
        <f>"Income Tax Calculation = line "&amp;A20&amp;" * line "&amp;A16&amp;""</f>
        <v>Income Tax Calculation = line 10 * line 7</v>
      </c>
      <c r="C27" s="350"/>
      <c r="E27" s="385">
        <f>+E20*K33</f>
        <v>0</v>
      </c>
      <c r="F27" s="351"/>
      <c r="G27" s="351" t="s">
        <v>28</v>
      </c>
      <c r="H27" s="352"/>
      <c r="I27" s="351"/>
      <c r="J27" s="385">
        <f>+E20*K16</f>
        <v>0</v>
      </c>
      <c r="K27" s="334"/>
    </row>
    <row r="28" spans="1:11">
      <c r="A28" s="330">
        <f t="shared" si="0"/>
        <v>18</v>
      </c>
      <c r="B28" s="338" t="str">
        <f>"ITC adjustment (line "&amp;A23&amp;" * line "&amp;A24&amp;")"</f>
        <v>ITC adjustment (line 13 * line 14)</v>
      </c>
      <c r="C28" s="350"/>
      <c r="D28" s="350"/>
      <c r="E28" s="385">
        <f>+E$23*E24</f>
        <v>0</v>
      </c>
      <c r="F28" s="351"/>
      <c r="G28" s="353" t="s">
        <v>34</v>
      </c>
      <c r="H28" s="329">
        <f>+'Attachment H'!G84</f>
        <v>1</v>
      </c>
      <c r="I28" s="351"/>
      <c r="J28" s="385">
        <f>+E28*H28</f>
        <v>0</v>
      </c>
      <c r="K28" s="334"/>
    </row>
    <row r="29" spans="1:11">
      <c r="A29" s="330">
        <f t="shared" si="0"/>
        <v>19</v>
      </c>
      <c r="B29" s="338" t="str">
        <f>"Excess Deferred Income Tax Adjustment (line "&amp;A23&amp;" * line "&amp;A25&amp;")"</f>
        <v>Excess Deferred Income Tax Adjustment (line 13 * line 15)</v>
      </c>
      <c r="C29" s="350"/>
      <c r="D29" s="350"/>
      <c r="E29" s="385">
        <f>+E$23*E25</f>
        <v>0</v>
      </c>
      <c r="F29" s="351"/>
      <c r="G29" s="353" t="s">
        <v>34</v>
      </c>
      <c r="H29" s="329">
        <f>H28</f>
        <v>1</v>
      </c>
      <c r="I29" s="351"/>
      <c r="J29" s="385">
        <f>+E29*H29</f>
        <v>0</v>
      </c>
      <c r="K29" s="334"/>
    </row>
    <row r="30" spans="1:11">
      <c r="A30" s="330">
        <f t="shared" si="0"/>
        <v>20</v>
      </c>
      <c r="B30" s="338" t="str">
        <f>"Permanent Differences Tax Adjustment (line "&amp;A23&amp;" * "&amp;A26&amp;")"</f>
        <v>Permanent Differences Tax Adjustment (line 13 * 16)</v>
      </c>
      <c r="C30" s="350"/>
      <c r="D30" s="350"/>
      <c r="E30" s="417">
        <f>+E$23*E26</f>
        <v>654.14282101452181</v>
      </c>
      <c r="F30" s="351"/>
      <c r="G30" s="353" t="s">
        <v>34</v>
      </c>
      <c r="H30" s="329">
        <f>H29</f>
        <v>1</v>
      </c>
      <c r="I30" s="351"/>
      <c r="J30" s="417">
        <f>+E30*H30</f>
        <v>654.14282101452181</v>
      </c>
      <c r="K30" s="334"/>
    </row>
    <row r="31" spans="1:11">
      <c r="A31" s="330">
        <f t="shared" si="0"/>
        <v>21</v>
      </c>
      <c r="B31" s="354" t="str">
        <f>"Total Income Taxes (sum lines "&amp;A27&amp;" - "&amp;A30&amp;")"</f>
        <v>Total Income Taxes (sum lines 17 - 20)</v>
      </c>
      <c r="C31" s="338"/>
      <c r="D31" s="338"/>
      <c r="E31" s="348">
        <f>SUM(E27:E30)</f>
        <v>654.14282101452181</v>
      </c>
      <c r="F31" s="351"/>
      <c r="G31" s="351" t="s">
        <v>8</v>
      </c>
      <c r="H31" s="352" t="s">
        <v>8</v>
      </c>
      <c r="I31" s="351"/>
      <c r="J31" s="348">
        <f>SUM(J27:J30)</f>
        <v>654.14282101452181</v>
      </c>
      <c r="K31" s="329">
        <f>+J31</f>
        <v>654.14282101452181</v>
      </c>
    </row>
    <row r="32" spans="1:11">
      <c r="A32" s="330"/>
      <c r="J32" s="328"/>
      <c r="K32" s="334"/>
    </row>
    <row r="33" spans="1:11">
      <c r="A33" s="330">
        <f>+A31+1</f>
        <v>22</v>
      </c>
      <c r="B33" s="338" t="s">
        <v>356</v>
      </c>
      <c r="D33" s="328" t="s">
        <v>818</v>
      </c>
      <c r="J33" s="328"/>
      <c r="K33" s="329">
        <f>+K31+K16</f>
        <v>654.14282101452181</v>
      </c>
    </row>
    <row r="34" spans="1:11">
      <c r="A34" s="330"/>
      <c r="J34" s="328"/>
      <c r="K34" s="334"/>
    </row>
    <row r="35" spans="1:11">
      <c r="A35" s="330">
        <f>+A33+1</f>
        <v>23</v>
      </c>
      <c r="B35" s="328" t="s">
        <v>490</v>
      </c>
      <c r="J35" s="328"/>
      <c r="K35" s="329">
        <f>+'Attachment H'!I170</f>
        <v>454176.23531849938</v>
      </c>
    </row>
    <row r="36" spans="1:11">
      <c r="A36" s="330">
        <f t="shared" si="0"/>
        <v>24</v>
      </c>
      <c r="B36" s="328" t="s">
        <v>491</v>
      </c>
      <c r="J36" s="328"/>
      <c r="K36" s="329">
        <f>+'Attachment H'!I167</f>
        <v>114584.58700786979</v>
      </c>
    </row>
    <row r="37" spans="1:11">
      <c r="A37" s="330">
        <f t="shared" si="0"/>
        <v>25</v>
      </c>
      <c r="B37" s="338" t="s">
        <v>357</v>
      </c>
      <c r="D37" s="328" t="s">
        <v>819</v>
      </c>
      <c r="J37" s="328"/>
      <c r="K37" s="355">
        <f>SUM(K35:K36)</f>
        <v>568760.82232636912</v>
      </c>
    </row>
    <row r="38" spans="1:11">
      <c r="A38" s="330">
        <f t="shared" si="0"/>
        <v>26</v>
      </c>
      <c r="B38" s="338" t="s">
        <v>358</v>
      </c>
      <c r="D38" s="328" t="s">
        <v>820</v>
      </c>
      <c r="J38" s="328"/>
      <c r="K38" s="329">
        <f>+K33-K37</f>
        <v>-568106.67950535461</v>
      </c>
    </row>
    <row r="39" spans="1:11">
      <c r="A39" s="330">
        <f t="shared" si="0"/>
        <v>27</v>
      </c>
      <c r="B39" s="328" t="s">
        <v>469</v>
      </c>
      <c r="J39" s="328"/>
      <c r="K39" s="414">
        <f>+K7</f>
        <v>5307668.8984786626</v>
      </c>
    </row>
    <row r="40" spans="1:11">
      <c r="A40" s="330">
        <f t="shared" si="0"/>
        <v>28</v>
      </c>
      <c r="B40" s="328" t="s">
        <v>359</v>
      </c>
      <c r="E40" s="328" t="s">
        <v>821</v>
      </c>
      <c r="J40" s="328"/>
      <c r="K40" s="415">
        <f>IF(K39=0,0,K38/K39)</f>
        <v>-0.10703506386168719</v>
      </c>
    </row>
    <row r="41" spans="1:11">
      <c r="J41" s="328"/>
      <c r="K41" s="334"/>
    </row>
    <row r="42" spans="1:11">
      <c r="A42" s="321" t="s">
        <v>429</v>
      </c>
      <c r="J42" s="328"/>
      <c r="K42" s="334"/>
    </row>
    <row r="43" spans="1:11">
      <c r="A43" s="410" t="s">
        <v>73</v>
      </c>
      <c r="B43" s="380" t="s">
        <v>428</v>
      </c>
      <c r="J43" s="328"/>
      <c r="K43" s="334"/>
    </row>
    <row r="44" spans="1:11">
      <c r="A44" s="410"/>
      <c r="B44" s="328" t="s">
        <v>601</v>
      </c>
      <c r="J44" s="328"/>
      <c r="K44" s="334"/>
    </row>
    <row r="45" spans="1:11">
      <c r="A45" s="410"/>
      <c r="B45" s="328" t="s">
        <v>431</v>
      </c>
      <c r="J45" s="328"/>
      <c r="K45" s="334"/>
    </row>
    <row r="46" spans="1:11">
      <c r="A46" s="410"/>
      <c r="B46" s="328" t="s">
        <v>600</v>
      </c>
      <c r="J46" s="328"/>
      <c r="K46" s="334"/>
    </row>
    <row r="47" spans="1:11">
      <c r="A47" s="410" t="s">
        <v>74</v>
      </c>
      <c r="B47" s="328" t="s">
        <v>430</v>
      </c>
      <c r="J47" s="328"/>
      <c r="K47" s="334"/>
    </row>
    <row r="48" spans="1:11">
      <c r="B48" s="328" t="s">
        <v>448</v>
      </c>
      <c r="J48" s="328"/>
      <c r="K48" s="334"/>
    </row>
    <row r="68" ht="24" customHeight="1"/>
  </sheetData>
  <phoneticPr fontId="0" type="noConversion"/>
  <pageMargins left="0.7" right="0.7" top="0.75" bottom="0.75" header="0.3" footer="0.3"/>
  <pageSetup scale="59" fitToHeight="0"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M68"/>
  <sheetViews>
    <sheetView zoomScale="90" zoomScaleNormal="90" zoomScaleSheetLayoutView="75" workbookViewId="0">
      <selection activeCell="N42" sqref="N42"/>
    </sheetView>
  </sheetViews>
  <sheetFormatPr defaultColWidth="8.77734375" defaultRowHeight="12.75"/>
  <cols>
    <col min="1" max="1" width="6" style="25" customWidth="1"/>
    <col min="2" max="2" width="27.109375" style="25" customWidth="1"/>
    <col min="3" max="3" width="11.21875" style="25" customWidth="1"/>
    <col min="4" max="4" width="18.77734375" style="25" customWidth="1"/>
    <col min="5" max="5" width="22.21875" style="25" customWidth="1"/>
    <col min="6" max="6" width="15.21875" style="25" customWidth="1"/>
    <col min="7" max="7" width="18.21875" style="25" customWidth="1"/>
    <col min="8" max="8" width="14.44140625" style="25" customWidth="1"/>
    <col min="9" max="9" width="18.5546875" style="25" customWidth="1"/>
    <col min="10" max="10" width="13.77734375" style="25" customWidth="1"/>
    <col min="11" max="11" width="14.44140625" style="25" customWidth="1"/>
    <col min="12" max="12" width="13.5546875" style="25" customWidth="1"/>
    <col min="13" max="16384" width="8.77734375" style="25"/>
  </cols>
  <sheetData>
    <row r="1" spans="1:13">
      <c r="J1" s="19" t="s">
        <v>677</v>
      </c>
    </row>
    <row r="5" spans="1:13">
      <c r="A5" s="516"/>
      <c r="D5" s="19"/>
      <c r="E5" s="512" t="s">
        <v>232</v>
      </c>
      <c r="F5" s="19"/>
      <c r="G5" s="19"/>
      <c r="I5" s="19"/>
      <c r="J5" s="19"/>
      <c r="K5" s="19"/>
      <c r="L5" s="24"/>
    </row>
    <row r="6" spans="1:13">
      <c r="A6" s="516"/>
      <c r="D6" s="19"/>
      <c r="E6" s="425" t="s">
        <v>433</v>
      </c>
      <c r="F6" s="22"/>
      <c r="G6" s="22"/>
      <c r="I6" s="22"/>
      <c r="J6" s="22"/>
      <c r="K6" s="22"/>
      <c r="L6" s="24"/>
    </row>
    <row r="7" spans="1:13">
      <c r="A7" s="516"/>
      <c r="C7" s="26"/>
      <c r="D7" s="26"/>
      <c r="E7" s="652" t="str">
        <f>'Attachment H'!$D$5</f>
        <v>NextEra Energy Transmission MidAtlantic Indiana, Inc.</v>
      </c>
      <c r="F7" s="26"/>
      <c r="G7" s="26"/>
      <c r="I7" s="26"/>
      <c r="J7" s="26"/>
      <c r="K7" s="26"/>
      <c r="L7" s="26"/>
    </row>
    <row r="8" spans="1:13" s="409" customFormat="1">
      <c r="A8" s="517"/>
      <c r="B8" s="25"/>
      <c r="C8" s="25"/>
      <c r="D8" s="25"/>
      <c r="E8" s="70"/>
      <c r="F8" s="70"/>
      <c r="G8" s="70"/>
      <c r="H8" s="25"/>
      <c r="I8" s="26"/>
      <c r="J8" s="26"/>
      <c r="K8" s="26"/>
      <c r="L8" s="26"/>
    </row>
    <row r="9" spans="1:13" s="409" customFormat="1">
      <c r="A9" s="518"/>
      <c r="B9" s="297"/>
      <c r="C9" s="297"/>
      <c r="D9" s="297"/>
      <c r="E9" s="297"/>
      <c r="F9" s="297"/>
      <c r="G9" s="297"/>
      <c r="H9" s="297"/>
      <c r="I9" s="297"/>
      <c r="J9" s="297"/>
      <c r="K9" s="304"/>
      <c r="L9" s="297"/>
    </row>
    <row r="10" spans="1:13" s="409" customFormat="1">
      <c r="A10" s="518"/>
      <c r="B10" s="297"/>
      <c r="C10" s="297"/>
      <c r="D10" s="760" t="s">
        <v>674</v>
      </c>
      <c r="E10" s="761"/>
      <c r="F10" s="464"/>
      <c r="G10" s="466" t="s">
        <v>533</v>
      </c>
      <c r="H10" s="464"/>
      <c r="I10" s="467"/>
      <c r="J10" s="467"/>
      <c r="K10" s="465"/>
    </row>
    <row r="11" spans="1:13" s="409" customFormat="1" ht="15.75">
      <c r="A11" s="518">
        <v>1</v>
      </c>
      <c r="B11" s="297" t="s">
        <v>673</v>
      </c>
      <c r="C11" s="297"/>
      <c r="D11" s="762" t="s">
        <v>675</v>
      </c>
      <c r="E11" s="763"/>
      <c r="F11" s="590" t="s">
        <v>602</v>
      </c>
      <c r="G11" s="468" t="s">
        <v>534</v>
      </c>
      <c r="H11" s="590" t="s">
        <v>535</v>
      </c>
      <c r="I11" s="571"/>
      <c r="J11" s="571"/>
      <c r="K11" s="572"/>
    </row>
    <row r="12" spans="1:13" s="409" customFormat="1">
      <c r="A12" s="518">
        <v>2</v>
      </c>
      <c r="B12" s="723">
        <v>2023</v>
      </c>
      <c r="C12" s="297"/>
      <c r="D12" s="469"/>
      <c r="E12" s="469"/>
      <c r="F12" s="519">
        <v>1113333.4099999999</v>
      </c>
      <c r="G12" s="470"/>
      <c r="H12" s="469"/>
      <c r="I12" s="469"/>
      <c r="J12" s="469"/>
      <c r="K12" s="464"/>
    </row>
    <row r="13" spans="1:13" s="409" customFormat="1">
      <c r="B13" s="471" t="s">
        <v>73</v>
      </c>
      <c r="C13" s="471" t="s">
        <v>74</v>
      </c>
      <c r="D13" s="468" t="s">
        <v>75</v>
      </c>
      <c r="E13" s="468" t="s">
        <v>76</v>
      </c>
      <c r="F13" s="466" t="s">
        <v>77</v>
      </c>
      <c r="G13" s="471" t="s">
        <v>78</v>
      </c>
      <c r="H13" s="472" t="s">
        <v>79</v>
      </c>
      <c r="I13" s="472" t="s">
        <v>81</v>
      </c>
      <c r="J13" s="472" t="s">
        <v>82</v>
      </c>
      <c r="K13" s="521" t="s">
        <v>83</v>
      </c>
      <c r="M13" s="566"/>
    </row>
    <row r="14" spans="1:13" s="409" customFormat="1">
      <c r="A14" s="518"/>
      <c r="B14" s="469"/>
      <c r="C14" s="466"/>
      <c r="D14" s="466"/>
      <c r="E14" s="520" t="s">
        <v>603</v>
      </c>
      <c r="F14" s="466"/>
      <c r="G14" s="466"/>
      <c r="H14" s="469"/>
      <c r="I14" s="466"/>
      <c r="J14" s="469"/>
      <c r="K14" s="469"/>
    </row>
    <row r="15" spans="1:13" s="409" customFormat="1">
      <c r="A15" s="518"/>
      <c r="B15" s="470"/>
      <c r="C15" s="472"/>
      <c r="D15" s="472" t="s">
        <v>666</v>
      </c>
      <c r="E15" s="521" t="s">
        <v>19</v>
      </c>
      <c r="F15" s="472" t="s">
        <v>538</v>
      </c>
      <c r="G15" s="472" t="s">
        <v>665</v>
      </c>
      <c r="H15" s="472" t="s">
        <v>536</v>
      </c>
      <c r="I15" s="472"/>
      <c r="J15" s="472" t="s">
        <v>442</v>
      </c>
      <c r="K15" s="472"/>
    </row>
    <row r="16" spans="1:13" s="409" customFormat="1">
      <c r="A16" s="518"/>
      <c r="B16" s="472" t="s">
        <v>548</v>
      </c>
      <c r="C16" s="472"/>
      <c r="D16" s="472" t="s">
        <v>537</v>
      </c>
      <c r="E16" s="521" t="s">
        <v>604</v>
      </c>
      <c r="F16" s="472" t="s">
        <v>543</v>
      </c>
      <c r="G16" s="472" t="s">
        <v>537</v>
      </c>
      <c r="H16" s="472" t="s">
        <v>459</v>
      </c>
      <c r="I16" s="466" t="s">
        <v>574</v>
      </c>
      <c r="J16" s="472" t="s">
        <v>539</v>
      </c>
      <c r="K16" s="472" t="s">
        <v>605</v>
      </c>
    </row>
    <row r="17" spans="1:11" s="409" customFormat="1" ht="15.75">
      <c r="A17" s="518"/>
      <c r="B17" s="468" t="s">
        <v>540</v>
      </c>
      <c r="C17" s="468" t="s">
        <v>541</v>
      </c>
      <c r="D17" s="468" t="s">
        <v>542</v>
      </c>
      <c r="E17" s="468" t="s">
        <v>534</v>
      </c>
      <c r="F17" s="523" t="s">
        <v>667</v>
      </c>
      <c r="G17" s="468" t="s">
        <v>606</v>
      </c>
      <c r="H17" s="468" t="s">
        <v>668</v>
      </c>
      <c r="I17" s="472" t="s">
        <v>607</v>
      </c>
      <c r="J17" s="468" t="s">
        <v>608</v>
      </c>
      <c r="K17" s="468" t="s">
        <v>669</v>
      </c>
    </row>
    <row r="18" spans="1:11" s="409" customFormat="1">
      <c r="A18" s="518">
        <v>3</v>
      </c>
      <c r="B18" s="470" t="s">
        <v>447</v>
      </c>
      <c r="C18" s="470" t="s">
        <v>844</v>
      </c>
      <c r="D18" s="738">
        <v>1731900.6119882846</v>
      </c>
      <c r="E18" s="528">
        <f t="shared" ref="E18:E37" si="0">IF(D$39=0,0,D18/D$39)</f>
        <v>1</v>
      </c>
      <c r="F18" s="739">
        <f t="shared" ref="F18:F37" si="1">IF(F$12=0,0,E18*F$12)</f>
        <v>1113333.4099999999</v>
      </c>
      <c r="G18" s="740">
        <f>'Attachment H'!I21</f>
        <v>1406126.0423263691</v>
      </c>
      <c r="H18" s="528">
        <f t="shared" ref="H18:H37" si="2">+G18-F18</f>
        <v>292792.63232636917</v>
      </c>
      <c r="I18" s="526">
        <v>0</v>
      </c>
      <c r="J18" s="741">
        <f t="shared" ref="J18:J37" si="3">(H18+I18)*((J$41/12)*24)</f>
        <v>46579.125051234965</v>
      </c>
      <c r="K18" s="741">
        <f t="shared" ref="K18:K37" si="4">+H18+J18+I18</f>
        <v>339371.75737760414</v>
      </c>
    </row>
    <row r="19" spans="1:11" s="409" customFormat="1">
      <c r="A19" s="518" t="s">
        <v>609</v>
      </c>
      <c r="B19" s="491"/>
      <c r="C19" s="491"/>
      <c r="D19" s="527">
        <v>0</v>
      </c>
      <c r="E19" s="528">
        <f t="shared" si="0"/>
        <v>0</v>
      </c>
      <c r="F19" s="524">
        <f t="shared" si="1"/>
        <v>0</v>
      </c>
      <c r="G19" s="529">
        <v>0</v>
      </c>
      <c r="H19" s="528">
        <f t="shared" si="2"/>
        <v>0</v>
      </c>
      <c r="I19" s="530">
        <v>0</v>
      </c>
      <c r="J19" s="525">
        <f t="shared" si="3"/>
        <v>0</v>
      </c>
      <c r="K19" s="525">
        <f t="shared" si="4"/>
        <v>0</v>
      </c>
    </row>
    <row r="20" spans="1:11" s="409" customFormat="1">
      <c r="A20" s="518" t="s">
        <v>610</v>
      </c>
      <c r="B20" s="491"/>
      <c r="C20" s="491"/>
      <c r="D20" s="527">
        <v>0</v>
      </c>
      <c r="E20" s="528">
        <f t="shared" si="0"/>
        <v>0</v>
      </c>
      <c r="F20" s="524">
        <f t="shared" si="1"/>
        <v>0</v>
      </c>
      <c r="G20" s="529">
        <v>0</v>
      </c>
      <c r="H20" s="528">
        <f t="shared" si="2"/>
        <v>0</v>
      </c>
      <c r="I20" s="530">
        <v>0</v>
      </c>
      <c r="J20" s="525">
        <f t="shared" si="3"/>
        <v>0</v>
      </c>
      <c r="K20" s="525">
        <f t="shared" si="4"/>
        <v>0</v>
      </c>
    </row>
    <row r="21" spans="1:11" s="409" customFormat="1">
      <c r="A21" s="518" t="s">
        <v>611</v>
      </c>
      <c r="B21" s="491"/>
      <c r="C21" s="491"/>
      <c r="D21" s="527">
        <v>0</v>
      </c>
      <c r="E21" s="528">
        <f t="shared" si="0"/>
        <v>0</v>
      </c>
      <c r="F21" s="524">
        <f t="shared" si="1"/>
        <v>0</v>
      </c>
      <c r="G21" s="529">
        <v>0</v>
      </c>
      <c r="H21" s="528">
        <f t="shared" si="2"/>
        <v>0</v>
      </c>
      <c r="I21" s="530">
        <v>0</v>
      </c>
      <c r="J21" s="525">
        <f t="shared" si="3"/>
        <v>0</v>
      </c>
      <c r="K21" s="525">
        <f t="shared" si="4"/>
        <v>0</v>
      </c>
    </row>
    <row r="22" spans="1:11" s="409" customFormat="1">
      <c r="A22" s="518"/>
      <c r="B22" s="491"/>
      <c r="C22" s="491"/>
      <c r="D22" s="527">
        <v>0</v>
      </c>
      <c r="E22" s="528">
        <f t="shared" si="0"/>
        <v>0</v>
      </c>
      <c r="F22" s="524">
        <f t="shared" si="1"/>
        <v>0</v>
      </c>
      <c r="G22" s="529">
        <v>0</v>
      </c>
      <c r="H22" s="528">
        <f t="shared" si="2"/>
        <v>0</v>
      </c>
      <c r="I22" s="530">
        <v>0</v>
      </c>
      <c r="J22" s="525">
        <f t="shared" si="3"/>
        <v>0</v>
      </c>
      <c r="K22" s="525">
        <f t="shared" si="4"/>
        <v>0</v>
      </c>
    </row>
    <row r="23" spans="1:11" s="409" customFormat="1">
      <c r="A23" s="518"/>
      <c r="B23" s="491"/>
      <c r="C23" s="491"/>
      <c r="D23" s="527">
        <v>0</v>
      </c>
      <c r="E23" s="528">
        <f t="shared" si="0"/>
        <v>0</v>
      </c>
      <c r="F23" s="524">
        <f t="shared" si="1"/>
        <v>0</v>
      </c>
      <c r="G23" s="529">
        <v>0</v>
      </c>
      <c r="H23" s="528">
        <f t="shared" si="2"/>
        <v>0</v>
      </c>
      <c r="I23" s="530">
        <v>0</v>
      </c>
      <c r="J23" s="525">
        <f t="shared" si="3"/>
        <v>0</v>
      </c>
      <c r="K23" s="525">
        <f>+H23+J23+I23</f>
        <v>0</v>
      </c>
    </row>
    <row r="24" spans="1:11" s="409" customFormat="1">
      <c r="A24" s="518"/>
      <c r="B24" s="491"/>
      <c r="C24" s="491"/>
      <c r="D24" s="527">
        <v>0</v>
      </c>
      <c r="E24" s="528">
        <f t="shared" si="0"/>
        <v>0</v>
      </c>
      <c r="F24" s="524">
        <f t="shared" si="1"/>
        <v>0</v>
      </c>
      <c r="G24" s="529">
        <v>0</v>
      </c>
      <c r="H24" s="528">
        <f t="shared" si="2"/>
        <v>0</v>
      </c>
      <c r="I24" s="530">
        <v>0</v>
      </c>
      <c r="J24" s="525">
        <f t="shared" si="3"/>
        <v>0</v>
      </c>
      <c r="K24" s="525">
        <f t="shared" si="4"/>
        <v>0</v>
      </c>
    </row>
    <row r="25" spans="1:11">
      <c r="A25" s="518"/>
      <c r="B25" s="491"/>
      <c r="C25" s="491"/>
      <c r="D25" s="527">
        <v>0</v>
      </c>
      <c r="E25" s="528">
        <f t="shared" si="0"/>
        <v>0</v>
      </c>
      <c r="F25" s="524">
        <f t="shared" si="1"/>
        <v>0</v>
      </c>
      <c r="G25" s="529">
        <v>0</v>
      </c>
      <c r="H25" s="528">
        <f t="shared" si="2"/>
        <v>0</v>
      </c>
      <c r="I25" s="530">
        <v>0</v>
      </c>
      <c r="J25" s="525">
        <f t="shared" si="3"/>
        <v>0</v>
      </c>
      <c r="K25" s="525">
        <f t="shared" si="4"/>
        <v>0</v>
      </c>
    </row>
    <row r="26" spans="1:11">
      <c r="A26" s="518"/>
      <c r="B26" s="491"/>
      <c r="C26" s="491"/>
      <c r="D26" s="527">
        <v>0</v>
      </c>
      <c r="E26" s="528">
        <f t="shared" si="0"/>
        <v>0</v>
      </c>
      <c r="F26" s="524">
        <f t="shared" si="1"/>
        <v>0</v>
      </c>
      <c r="G26" s="529">
        <v>0</v>
      </c>
      <c r="H26" s="528">
        <f t="shared" si="2"/>
        <v>0</v>
      </c>
      <c r="I26" s="530">
        <v>0</v>
      </c>
      <c r="J26" s="525">
        <f t="shared" si="3"/>
        <v>0</v>
      </c>
      <c r="K26" s="525">
        <f t="shared" si="4"/>
        <v>0</v>
      </c>
    </row>
    <row r="27" spans="1:11">
      <c r="A27" s="518"/>
      <c r="B27" s="491"/>
      <c r="C27" s="491"/>
      <c r="D27" s="527">
        <v>0</v>
      </c>
      <c r="E27" s="528">
        <f t="shared" si="0"/>
        <v>0</v>
      </c>
      <c r="F27" s="524">
        <f t="shared" si="1"/>
        <v>0</v>
      </c>
      <c r="G27" s="529">
        <v>0</v>
      </c>
      <c r="H27" s="528">
        <f t="shared" si="2"/>
        <v>0</v>
      </c>
      <c r="I27" s="530">
        <v>0</v>
      </c>
      <c r="J27" s="525">
        <f t="shared" si="3"/>
        <v>0</v>
      </c>
      <c r="K27" s="525">
        <f t="shared" si="4"/>
        <v>0</v>
      </c>
    </row>
    <row r="28" spans="1:11" ht="12.75" customHeight="1">
      <c r="A28" s="518"/>
      <c r="B28" s="491"/>
      <c r="C28" s="491"/>
      <c r="D28" s="527">
        <v>0</v>
      </c>
      <c r="E28" s="528">
        <f t="shared" si="0"/>
        <v>0</v>
      </c>
      <c r="F28" s="524">
        <f t="shared" si="1"/>
        <v>0</v>
      </c>
      <c r="G28" s="529">
        <v>0</v>
      </c>
      <c r="H28" s="528">
        <f t="shared" si="2"/>
        <v>0</v>
      </c>
      <c r="I28" s="530">
        <v>0</v>
      </c>
      <c r="J28" s="525">
        <f t="shared" si="3"/>
        <v>0</v>
      </c>
      <c r="K28" s="525">
        <f t="shared" si="4"/>
        <v>0</v>
      </c>
    </row>
    <row r="29" spans="1:11">
      <c r="A29" s="518"/>
      <c r="B29" s="491"/>
      <c r="C29" s="491"/>
      <c r="D29" s="527">
        <v>0</v>
      </c>
      <c r="E29" s="528">
        <f t="shared" si="0"/>
        <v>0</v>
      </c>
      <c r="F29" s="524">
        <f t="shared" si="1"/>
        <v>0</v>
      </c>
      <c r="G29" s="529">
        <v>0</v>
      </c>
      <c r="H29" s="528">
        <f t="shared" si="2"/>
        <v>0</v>
      </c>
      <c r="I29" s="530">
        <v>0</v>
      </c>
      <c r="J29" s="525">
        <f t="shared" si="3"/>
        <v>0</v>
      </c>
      <c r="K29" s="525">
        <f t="shared" si="4"/>
        <v>0</v>
      </c>
    </row>
    <row r="30" spans="1:11">
      <c r="A30" s="518"/>
      <c r="B30" s="491"/>
      <c r="C30" s="491"/>
      <c r="D30" s="527">
        <v>0</v>
      </c>
      <c r="E30" s="528">
        <f t="shared" si="0"/>
        <v>0</v>
      </c>
      <c r="F30" s="524">
        <f t="shared" si="1"/>
        <v>0</v>
      </c>
      <c r="G30" s="529">
        <v>0</v>
      </c>
      <c r="H30" s="528">
        <f t="shared" si="2"/>
        <v>0</v>
      </c>
      <c r="I30" s="530">
        <v>0</v>
      </c>
      <c r="J30" s="525">
        <f t="shared" si="3"/>
        <v>0</v>
      </c>
      <c r="K30" s="525">
        <f t="shared" si="4"/>
        <v>0</v>
      </c>
    </row>
    <row r="31" spans="1:11">
      <c r="A31" s="518"/>
      <c r="B31" s="491"/>
      <c r="C31" s="491"/>
      <c r="D31" s="527">
        <v>0</v>
      </c>
      <c r="E31" s="528">
        <f t="shared" si="0"/>
        <v>0</v>
      </c>
      <c r="F31" s="524">
        <f t="shared" si="1"/>
        <v>0</v>
      </c>
      <c r="G31" s="529">
        <v>0</v>
      </c>
      <c r="H31" s="528">
        <f t="shared" si="2"/>
        <v>0</v>
      </c>
      <c r="I31" s="530">
        <v>0</v>
      </c>
      <c r="J31" s="525">
        <f t="shared" si="3"/>
        <v>0</v>
      </c>
      <c r="K31" s="525">
        <f t="shared" si="4"/>
        <v>0</v>
      </c>
    </row>
    <row r="32" spans="1:11">
      <c r="A32" s="518"/>
      <c r="B32" s="491"/>
      <c r="C32" s="491"/>
      <c r="D32" s="527">
        <v>0</v>
      </c>
      <c r="E32" s="528">
        <f t="shared" si="0"/>
        <v>0</v>
      </c>
      <c r="F32" s="524">
        <f t="shared" si="1"/>
        <v>0</v>
      </c>
      <c r="G32" s="529">
        <v>0</v>
      </c>
      <c r="H32" s="528">
        <f t="shared" si="2"/>
        <v>0</v>
      </c>
      <c r="I32" s="530">
        <v>0</v>
      </c>
      <c r="J32" s="525">
        <f t="shared" si="3"/>
        <v>0</v>
      </c>
      <c r="K32" s="525">
        <f t="shared" si="4"/>
        <v>0</v>
      </c>
    </row>
    <row r="33" spans="1:12">
      <c r="A33" s="518"/>
      <c r="B33" s="491"/>
      <c r="C33" s="491"/>
      <c r="D33" s="527">
        <v>0</v>
      </c>
      <c r="E33" s="528">
        <f t="shared" si="0"/>
        <v>0</v>
      </c>
      <c r="F33" s="524">
        <f t="shared" si="1"/>
        <v>0</v>
      </c>
      <c r="G33" s="529">
        <v>0</v>
      </c>
      <c r="H33" s="528">
        <f t="shared" si="2"/>
        <v>0</v>
      </c>
      <c r="I33" s="530">
        <v>0</v>
      </c>
      <c r="J33" s="525">
        <f t="shared" si="3"/>
        <v>0</v>
      </c>
      <c r="K33" s="525">
        <f t="shared" si="4"/>
        <v>0</v>
      </c>
    </row>
    <row r="34" spans="1:12">
      <c r="A34" s="518"/>
      <c r="B34" s="491"/>
      <c r="C34" s="491"/>
      <c r="D34" s="527">
        <v>0</v>
      </c>
      <c r="E34" s="528">
        <f t="shared" si="0"/>
        <v>0</v>
      </c>
      <c r="F34" s="524">
        <f t="shared" si="1"/>
        <v>0</v>
      </c>
      <c r="G34" s="529">
        <v>0</v>
      </c>
      <c r="H34" s="528">
        <f t="shared" si="2"/>
        <v>0</v>
      </c>
      <c r="I34" s="530">
        <v>0</v>
      </c>
      <c r="J34" s="525">
        <f t="shared" si="3"/>
        <v>0</v>
      </c>
      <c r="K34" s="525">
        <f t="shared" si="4"/>
        <v>0</v>
      </c>
    </row>
    <row r="35" spans="1:12" ht="13.5" customHeight="1">
      <c r="A35" s="518"/>
      <c r="B35" s="491"/>
      <c r="C35" s="491"/>
      <c r="D35" s="527">
        <v>0</v>
      </c>
      <c r="E35" s="528">
        <f t="shared" si="0"/>
        <v>0</v>
      </c>
      <c r="F35" s="524">
        <f t="shared" si="1"/>
        <v>0</v>
      </c>
      <c r="G35" s="529">
        <v>0</v>
      </c>
      <c r="H35" s="528">
        <f t="shared" si="2"/>
        <v>0</v>
      </c>
      <c r="I35" s="530">
        <v>0</v>
      </c>
      <c r="J35" s="525">
        <f t="shared" si="3"/>
        <v>0</v>
      </c>
      <c r="K35" s="525">
        <f t="shared" si="4"/>
        <v>0</v>
      </c>
    </row>
    <row r="36" spans="1:12" ht="13.5" customHeight="1">
      <c r="A36" s="518"/>
      <c r="B36" s="491"/>
      <c r="C36" s="491"/>
      <c r="D36" s="527">
        <v>0</v>
      </c>
      <c r="E36" s="528">
        <f t="shared" si="0"/>
        <v>0</v>
      </c>
      <c r="F36" s="524">
        <f t="shared" si="1"/>
        <v>0</v>
      </c>
      <c r="G36" s="529">
        <v>0</v>
      </c>
      <c r="H36" s="528">
        <f t="shared" si="2"/>
        <v>0</v>
      </c>
      <c r="I36" s="530">
        <v>0</v>
      </c>
      <c r="J36" s="525">
        <f t="shared" si="3"/>
        <v>0</v>
      </c>
      <c r="K36" s="525">
        <f t="shared" si="4"/>
        <v>0</v>
      </c>
    </row>
    <row r="37" spans="1:12">
      <c r="A37" s="518"/>
      <c r="B37" s="491"/>
      <c r="C37" s="491"/>
      <c r="D37" s="527">
        <v>0</v>
      </c>
      <c r="E37" s="528">
        <f t="shared" si="0"/>
        <v>0</v>
      </c>
      <c r="F37" s="524">
        <f t="shared" si="1"/>
        <v>0</v>
      </c>
      <c r="G37" s="529">
        <v>0</v>
      </c>
      <c r="H37" s="528">
        <f t="shared" si="2"/>
        <v>0</v>
      </c>
      <c r="I37" s="530">
        <v>0</v>
      </c>
      <c r="J37" s="525">
        <f t="shared" si="3"/>
        <v>0</v>
      </c>
      <c r="K37" s="525">
        <f t="shared" si="4"/>
        <v>0</v>
      </c>
    </row>
    <row r="38" spans="1:12">
      <c r="A38" s="518"/>
      <c r="B38" s="473"/>
      <c r="C38" s="473"/>
      <c r="D38" s="531"/>
      <c r="E38" s="532"/>
      <c r="F38" s="474"/>
      <c r="G38" s="475"/>
      <c r="H38" s="473"/>
      <c r="I38" s="473"/>
      <c r="J38" s="473"/>
      <c r="K38" s="473"/>
    </row>
    <row r="39" spans="1:12">
      <c r="A39" s="518">
        <v>4</v>
      </c>
      <c r="B39" s="297" t="s">
        <v>568</v>
      </c>
      <c r="C39" s="297"/>
      <c r="D39" s="533">
        <f>SUM(D18:D38)</f>
        <v>1731900.6119882846</v>
      </c>
      <c r="E39" s="533">
        <f>SUM(E18:E38)</f>
        <v>1</v>
      </c>
      <c r="F39" s="533">
        <f>SUM(F18:F38)</f>
        <v>1113333.4099999999</v>
      </c>
      <c r="G39" s="533">
        <f>SUM(G18:G38)</f>
        <v>1406126.0423263691</v>
      </c>
      <c r="H39" s="533">
        <f>SUM(H18:H38)</f>
        <v>292792.63232636917</v>
      </c>
      <c r="I39" s="533"/>
      <c r="J39" s="742">
        <f>SUM(J18:J38)</f>
        <v>46579.125051234965</v>
      </c>
      <c r="K39" s="742">
        <f>SUM(K18:K38)</f>
        <v>339371.75737760414</v>
      </c>
    </row>
    <row r="40" spans="1:12">
      <c r="A40" s="518"/>
      <c r="B40" s="297"/>
      <c r="C40" s="297"/>
      <c r="D40" s="533"/>
      <c r="E40" s="533"/>
      <c r="F40" s="533"/>
      <c r="G40" s="533"/>
      <c r="H40" s="533"/>
      <c r="I40" s="533"/>
      <c r="J40" s="533"/>
      <c r="K40" s="533"/>
    </row>
    <row r="41" spans="1:12">
      <c r="A41" s="518"/>
      <c r="B41" s="297"/>
      <c r="C41" s="297"/>
      <c r="D41" s="533"/>
      <c r="E41" s="533"/>
      <c r="F41" s="533"/>
      <c r="G41" s="533" t="s">
        <v>544</v>
      </c>
      <c r="H41" s="533"/>
      <c r="I41" s="533"/>
      <c r="J41" s="729">
        <f>'6-True-Up Interest'!H17</f>
        <v>7.9542857142857151E-2</v>
      </c>
      <c r="K41" s="533"/>
    </row>
    <row r="42" spans="1:12">
      <c r="A42" s="518"/>
      <c r="B42" s="297"/>
      <c r="C42" s="297"/>
      <c r="D42" s="533"/>
      <c r="E42" s="533"/>
      <c r="F42" s="533"/>
      <c r="G42" s="533" t="s">
        <v>545</v>
      </c>
      <c r="H42" s="533"/>
      <c r="I42" s="533"/>
      <c r="J42" s="742">
        <f>+J39</f>
        <v>46579.125051234965</v>
      </c>
      <c r="K42" s="533"/>
    </row>
    <row r="43" spans="1:12">
      <c r="A43" s="518"/>
      <c r="B43" s="297" t="s">
        <v>224</v>
      </c>
      <c r="C43" s="297"/>
      <c r="D43" s="297"/>
      <c r="E43" s="297"/>
      <c r="F43" s="297"/>
      <c r="G43" s="297"/>
      <c r="H43" s="297"/>
      <c r="I43" s="297"/>
      <c r="J43" s="297"/>
      <c r="K43" s="297"/>
      <c r="L43" s="297"/>
    </row>
    <row r="44" spans="1:12">
      <c r="A44" s="518"/>
      <c r="B44" s="297" t="s">
        <v>664</v>
      </c>
      <c r="C44" s="297"/>
      <c r="D44" s="297"/>
      <c r="E44" s="297"/>
      <c r="F44" s="297"/>
      <c r="G44" s="297"/>
      <c r="H44" s="297"/>
      <c r="I44" s="297"/>
      <c r="J44" s="297"/>
      <c r="K44" s="297"/>
      <c r="L44" s="297"/>
    </row>
    <row r="45" spans="1:12">
      <c r="A45" s="518"/>
      <c r="B45" s="299" t="s">
        <v>682</v>
      </c>
      <c r="C45" s="297"/>
      <c r="D45" s="297"/>
      <c r="E45" s="297"/>
      <c r="F45" s="297"/>
      <c r="G45" s="297"/>
      <c r="H45" s="297"/>
      <c r="I45" s="297"/>
      <c r="J45" s="297"/>
      <c r="K45" s="297"/>
      <c r="L45" s="297"/>
    </row>
    <row r="46" spans="1:12">
      <c r="A46" s="518"/>
      <c r="B46" s="297" t="s">
        <v>670</v>
      </c>
      <c r="C46" s="297"/>
      <c r="D46" s="297"/>
      <c r="E46" s="297"/>
      <c r="F46" s="297"/>
      <c r="G46" s="297"/>
      <c r="H46" s="297"/>
      <c r="I46" s="297"/>
      <c r="J46" s="297"/>
      <c r="K46" s="297"/>
      <c r="L46" s="297"/>
    </row>
    <row r="47" spans="1:12">
      <c r="A47" s="518"/>
      <c r="B47" s="25" t="s">
        <v>671</v>
      </c>
      <c r="C47" s="297"/>
      <c r="D47" s="297"/>
      <c r="E47" s="297"/>
      <c r="F47" s="297"/>
      <c r="G47" s="297"/>
      <c r="H47" s="297"/>
      <c r="I47" s="297"/>
      <c r="J47" s="297"/>
      <c r="K47" s="297"/>
      <c r="L47" s="297"/>
    </row>
    <row r="48" spans="1:12">
      <c r="A48" s="518"/>
      <c r="B48" s="25" t="s">
        <v>822</v>
      </c>
      <c r="C48" s="297"/>
      <c r="D48" s="297"/>
      <c r="E48" s="297"/>
      <c r="F48" s="297"/>
      <c r="G48" s="297"/>
      <c r="H48" s="297"/>
      <c r="I48" s="297"/>
      <c r="J48" s="297"/>
      <c r="K48" s="297"/>
      <c r="L48" s="297"/>
    </row>
    <row r="49" spans="1:12">
      <c r="A49" s="518"/>
      <c r="B49" s="297" t="s">
        <v>646</v>
      </c>
      <c r="C49" s="297"/>
      <c r="D49" s="297"/>
      <c r="E49" s="297"/>
      <c r="F49" s="297"/>
      <c r="G49" s="297"/>
      <c r="H49" s="297"/>
      <c r="I49" s="297"/>
      <c r="J49" s="297"/>
      <c r="K49" s="297"/>
      <c r="L49" s="297"/>
    </row>
    <row r="50" spans="1:12">
      <c r="A50" s="518"/>
      <c r="B50" s="476" t="s">
        <v>672</v>
      </c>
      <c r="C50" s="297"/>
      <c r="D50" s="297"/>
      <c r="E50" s="297"/>
      <c r="F50" s="297"/>
      <c r="G50" s="297"/>
      <c r="H50" s="297"/>
      <c r="I50" s="297"/>
      <c r="J50" s="297"/>
      <c r="K50" s="297"/>
      <c r="L50" s="297"/>
    </row>
    <row r="51" spans="1:12">
      <c r="A51" s="518"/>
      <c r="J51" s="297"/>
      <c r="K51" s="297"/>
      <c r="L51" s="297"/>
    </row>
    <row r="52" spans="1:12">
      <c r="A52" s="518"/>
      <c r="C52" s="297"/>
      <c r="D52" s="297"/>
      <c r="E52" s="297"/>
      <c r="F52" s="297"/>
      <c r="G52" s="297"/>
      <c r="H52" s="299"/>
      <c r="I52" s="297"/>
      <c r="J52" s="297"/>
      <c r="K52" s="297"/>
      <c r="L52" s="297"/>
    </row>
    <row r="53" spans="1:12">
      <c r="A53" s="518"/>
      <c r="C53" s="297"/>
      <c r="D53" s="297"/>
      <c r="E53" s="297"/>
      <c r="F53" s="297"/>
      <c r="G53" s="297"/>
      <c r="H53" s="299"/>
      <c r="I53" s="297"/>
      <c r="J53" s="297"/>
      <c r="K53" s="297"/>
      <c r="L53" s="297"/>
    </row>
    <row r="54" spans="1:12">
      <c r="A54" s="518"/>
      <c r="B54" s="477"/>
      <c r="C54" s="477"/>
      <c r="D54" s="27"/>
      <c r="E54" s="27"/>
      <c r="F54" s="27"/>
      <c r="G54" s="27"/>
      <c r="H54" s="27"/>
      <c r="I54" s="477"/>
      <c r="J54" s="477"/>
    </row>
    <row r="55" spans="1:12">
      <c r="A55" s="534" t="s">
        <v>612</v>
      </c>
      <c r="C55" s="477"/>
      <c r="D55" s="27"/>
      <c r="E55" s="27"/>
      <c r="F55" s="27"/>
      <c r="G55" s="27"/>
      <c r="H55" s="27"/>
      <c r="I55" s="477"/>
      <c r="J55" s="477"/>
    </row>
    <row r="56" spans="1:12">
      <c r="A56" s="535"/>
      <c r="B56" s="55" t="s">
        <v>241</v>
      </c>
      <c r="C56" s="479" t="s">
        <v>242</v>
      </c>
      <c r="D56" s="478" t="s">
        <v>243</v>
      </c>
      <c r="E56" s="478" t="s">
        <v>244</v>
      </c>
      <c r="F56" s="55"/>
      <c r="J56" s="477"/>
    </row>
    <row r="57" spans="1:12">
      <c r="A57" s="535"/>
      <c r="B57" s="480" t="str">
        <f>+A55</f>
        <v>Prior Period Adjustment</v>
      </c>
      <c r="C57" s="481" t="s">
        <v>17</v>
      </c>
      <c r="D57" s="482" t="s">
        <v>442</v>
      </c>
      <c r="E57" s="482" t="s">
        <v>19</v>
      </c>
      <c r="J57" s="477"/>
    </row>
    <row r="58" spans="1:12">
      <c r="A58" s="535"/>
      <c r="B58" s="483" t="s">
        <v>613</v>
      </c>
      <c r="C58" s="484" t="s">
        <v>546</v>
      </c>
      <c r="D58" s="484" t="s">
        <v>504</v>
      </c>
      <c r="E58" s="484" t="s">
        <v>547</v>
      </c>
      <c r="J58" s="477"/>
    </row>
    <row r="59" spans="1:12">
      <c r="A59" s="535" t="s">
        <v>166</v>
      </c>
      <c r="B59" s="485">
        <v>0</v>
      </c>
      <c r="C59" s="486">
        <v>0</v>
      </c>
      <c r="D59" s="486">
        <v>0</v>
      </c>
      <c r="E59" s="487">
        <f>+C59+D59</f>
        <v>0</v>
      </c>
      <c r="J59" s="477"/>
    </row>
    <row r="60" spans="1:12">
      <c r="A60" s="535"/>
      <c r="B60" s="488"/>
      <c r="C60" s="51"/>
      <c r="D60" s="51"/>
      <c r="E60" s="391"/>
      <c r="J60" s="477"/>
    </row>
    <row r="61" spans="1:12">
      <c r="A61" s="535"/>
      <c r="C61" s="477"/>
      <c r="D61" s="477"/>
      <c r="E61" s="477"/>
      <c r="F61" s="477"/>
      <c r="G61" s="477"/>
      <c r="H61" s="18"/>
      <c r="J61" s="477"/>
    </row>
    <row r="62" spans="1:12" ht="66" customHeight="1">
      <c r="A62" s="535"/>
      <c r="C62" s="511"/>
      <c r="D62" s="489"/>
      <c r="E62" s="489"/>
      <c r="F62" s="489"/>
      <c r="G62" s="489"/>
      <c r="H62" s="489"/>
      <c r="I62" s="489"/>
      <c r="J62" s="477"/>
    </row>
    <row r="63" spans="1:12" ht="56.25" customHeight="1">
      <c r="A63" s="536" t="s">
        <v>224</v>
      </c>
      <c r="B63" s="123" t="s">
        <v>73</v>
      </c>
      <c r="C63" s="764" t="s">
        <v>774</v>
      </c>
      <c r="D63" s="764"/>
      <c r="E63" s="764"/>
      <c r="F63" s="764"/>
      <c r="G63" s="764"/>
      <c r="H63" s="764"/>
      <c r="I63" s="764"/>
      <c r="J63" s="764"/>
    </row>
    <row r="64" spans="1:12" ht="27" customHeight="1">
      <c r="A64" s="535"/>
      <c r="B64" s="457" t="s">
        <v>74</v>
      </c>
      <c r="C64" s="759" t="s">
        <v>614</v>
      </c>
      <c r="D64" s="759"/>
      <c r="E64" s="759"/>
      <c r="F64" s="759"/>
      <c r="G64" s="759"/>
      <c r="H64" s="759"/>
      <c r="I64" s="759"/>
      <c r="J64" s="477"/>
    </row>
    <row r="68" ht="24" customHeight="1"/>
  </sheetData>
  <mergeCells count="4">
    <mergeCell ref="C64:I64"/>
    <mergeCell ref="D10:E10"/>
    <mergeCell ref="D11:E11"/>
    <mergeCell ref="C63:J63"/>
  </mergeCells>
  <phoneticPr fontId="0" type="noConversion"/>
  <pageMargins left="0.25" right="0.25" top="0.75" bottom="0.75" header="0.3" footer="0.3"/>
  <pageSetup scale="54"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P78"/>
  <sheetViews>
    <sheetView zoomScaleNormal="100" zoomScaleSheetLayoutView="85" workbookViewId="0">
      <selection activeCell="N27" sqref="N27"/>
    </sheetView>
  </sheetViews>
  <sheetFormatPr defaultColWidth="8.77734375" defaultRowHeight="12.75"/>
  <cols>
    <col min="1" max="1" width="4.77734375" style="13" customWidth="1"/>
    <col min="2" max="2" width="29" style="15" bestFit="1" customWidth="1"/>
    <col min="3" max="3" width="20" style="15" customWidth="1"/>
    <col min="4" max="4" width="19.21875" style="15" customWidth="1"/>
    <col min="5" max="5" width="16" style="15" customWidth="1"/>
    <col min="6" max="6" width="17.21875" style="15" customWidth="1"/>
    <col min="7" max="7" width="21.21875" style="15" customWidth="1"/>
    <col min="8" max="8" width="18" style="15" customWidth="1"/>
    <col min="9" max="9" width="20.77734375" style="15" customWidth="1"/>
    <col min="10" max="10" width="25.21875" style="15" customWidth="1"/>
    <col min="11" max="14" width="11.77734375" style="15" customWidth="1"/>
    <col min="15" max="16384" width="8.77734375" style="15"/>
  </cols>
  <sheetData>
    <row r="1" spans="1:12">
      <c r="C1" s="1"/>
      <c r="D1" s="1"/>
      <c r="E1" s="1"/>
      <c r="G1" s="20" t="s">
        <v>233</v>
      </c>
      <c r="H1" s="1"/>
      <c r="I1" s="1"/>
      <c r="J1" s="7" t="s">
        <v>684</v>
      </c>
    </row>
    <row r="2" spans="1:12">
      <c r="A2" s="313"/>
      <c r="C2" s="305"/>
      <c r="D2" s="1"/>
      <c r="E2" s="1"/>
      <c r="F2" s="1"/>
      <c r="G2" s="356" t="s">
        <v>362</v>
      </c>
      <c r="H2" s="1"/>
      <c r="I2" s="1"/>
      <c r="J2" s="1"/>
      <c r="L2" s="306"/>
    </row>
    <row r="3" spans="1:12">
      <c r="A3" s="313"/>
      <c r="C3" s="1"/>
      <c r="D3" s="1"/>
      <c r="E3" s="1"/>
      <c r="F3" s="1"/>
      <c r="G3" s="652" t="str">
        <f>'Attachment H'!$D$5</f>
        <v>NextEra Energy Transmission MidAtlantic Indiana, Inc.</v>
      </c>
      <c r="H3" s="1"/>
      <c r="I3" s="1"/>
      <c r="J3" s="1"/>
    </row>
    <row r="4" spans="1:12">
      <c r="A4" s="313"/>
      <c r="B4" s="726"/>
      <c r="C4" s="727"/>
      <c r="D4" s="1"/>
      <c r="E4" s="1"/>
      <c r="F4" s="1"/>
      <c r="G4" s="1"/>
      <c r="H4" s="1"/>
      <c r="I4" s="1"/>
      <c r="J4" s="1"/>
    </row>
    <row r="5" spans="1:12">
      <c r="A5" s="313"/>
      <c r="B5" s="2"/>
      <c r="C5" s="728"/>
      <c r="D5" s="2"/>
      <c r="E5" s="2"/>
      <c r="F5" s="2"/>
      <c r="G5" s="2"/>
      <c r="H5" s="2"/>
      <c r="I5" s="2"/>
      <c r="J5" s="2"/>
    </row>
    <row r="6" spans="1:12">
      <c r="A6" s="313"/>
      <c r="B6" s="2"/>
      <c r="C6" s="767" t="s">
        <v>253</v>
      </c>
      <c r="D6" s="767"/>
      <c r="E6" s="11" t="s">
        <v>255</v>
      </c>
      <c r="F6" s="11" t="s">
        <v>256</v>
      </c>
      <c r="G6" s="767" t="s">
        <v>254</v>
      </c>
      <c r="H6" s="767"/>
      <c r="I6" s="766" t="s">
        <v>252</v>
      </c>
      <c r="J6" s="766"/>
    </row>
    <row r="7" spans="1:12" s="12" customFormat="1" ht="25.5">
      <c r="A7" s="314" t="s">
        <v>240</v>
      </c>
      <c r="B7" s="3" t="s">
        <v>201</v>
      </c>
      <c r="C7" s="3" t="s">
        <v>23</v>
      </c>
      <c r="D7" s="3" t="s">
        <v>211</v>
      </c>
      <c r="E7" s="3" t="s">
        <v>615</v>
      </c>
      <c r="F7" s="3" t="s">
        <v>202</v>
      </c>
      <c r="G7" s="3" t="s">
        <v>203</v>
      </c>
      <c r="H7" s="3" t="s">
        <v>204</v>
      </c>
      <c r="I7" s="3" t="s">
        <v>23</v>
      </c>
      <c r="J7" s="3" t="s">
        <v>211</v>
      </c>
    </row>
    <row r="8" spans="1:12" s="14" customFormat="1">
      <c r="A8" s="313"/>
      <c r="B8" s="11" t="s">
        <v>241</v>
      </c>
      <c r="C8" s="11" t="s">
        <v>242</v>
      </c>
      <c r="D8" s="11" t="s">
        <v>243</v>
      </c>
      <c r="E8" s="3" t="s">
        <v>244</v>
      </c>
      <c r="F8" s="3" t="s">
        <v>246</v>
      </c>
      <c r="G8" s="3" t="s">
        <v>245</v>
      </c>
      <c r="H8" s="3" t="s">
        <v>247</v>
      </c>
      <c r="I8" s="4" t="s">
        <v>248</v>
      </c>
      <c r="J8" s="4" t="s">
        <v>249</v>
      </c>
    </row>
    <row r="9" spans="1:12" s="14" customFormat="1">
      <c r="A9" s="513"/>
      <c r="B9" s="505" t="s">
        <v>617</v>
      </c>
      <c r="C9" s="356">
        <v>2</v>
      </c>
      <c r="D9" s="356">
        <v>4</v>
      </c>
      <c r="E9" s="357">
        <v>27</v>
      </c>
      <c r="F9" s="357">
        <v>31</v>
      </c>
      <c r="G9" s="357">
        <v>34</v>
      </c>
      <c r="H9" s="357">
        <v>35</v>
      </c>
      <c r="I9" s="358">
        <v>9</v>
      </c>
      <c r="J9" s="358">
        <v>11</v>
      </c>
    </row>
    <row r="10" spans="1:12" s="14" customFormat="1" ht="25.5">
      <c r="A10" s="313"/>
      <c r="B10" s="11"/>
      <c r="C10" s="408" t="s">
        <v>454</v>
      </c>
      <c r="D10" s="459" t="s">
        <v>499</v>
      </c>
      <c r="E10" s="537" t="s">
        <v>128</v>
      </c>
      <c r="F10" s="408" t="s">
        <v>663</v>
      </c>
      <c r="G10" s="408" t="s">
        <v>458</v>
      </c>
      <c r="H10" s="408" t="s">
        <v>457</v>
      </c>
      <c r="I10" s="408" t="s">
        <v>455</v>
      </c>
      <c r="J10" s="408" t="s">
        <v>456</v>
      </c>
    </row>
    <row r="11" spans="1:12">
      <c r="A11" s="313">
        <v>1</v>
      </c>
      <c r="B11" s="5" t="s">
        <v>238</v>
      </c>
      <c r="C11" s="6">
        <v>2636171.6399999997</v>
      </c>
      <c r="D11" s="6">
        <v>578</v>
      </c>
      <c r="E11" s="6">
        <v>0</v>
      </c>
      <c r="F11" s="6">
        <v>0</v>
      </c>
      <c r="G11" s="6">
        <v>0</v>
      </c>
      <c r="H11" s="514">
        <v>1503.56</v>
      </c>
      <c r="I11" s="6">
        <v>1973850.47</v>
      </c>
      <c r="J11" s="6">
        <v>0</v>
      </c>
    </row>
    <row r="12" spans="1:12">
      <c r="A12" s="313">
        <v>2</v>
      </c>
      <c r="B12" s="5" t="s">
        <v>101</v>
      </c>
      <c r="C12" s="6">
        <v>2636171.6399999997</v>
      </c>
      <c r="D12" s="6">
        <v>578</v>
      </c>
      <c r="E12" s="6">
        <v>0</v>
      </c>
      <c r="F12" s="6">
        <v>0</v>
      </c>
      <c r="G12" s="6">
        <v>0</v>
      </c>
      <c r="H12" s="6">
        <v>0</v>
      </c>
      <c r="I12" s="6">
        <v>1717598.81</v>
      </c>
      <c r="J12" s="6">
        <v>0</v>
      </c>
    </row>
    <row r="13" spans="1:12">
      <c r="A13" s="313">
        <v>3</v>
      </c>
      <c r="B13" s="1" t="s">
        <v>100</v>
      </c>
      <c r="C13" s="6">
        <v>2636171.6399999997</v>
      </c>
      <c r="D13" s="6">
        <v>578</v>
      </c>
      <c r="E13" s="6">
        <v>0</v>
      </c>
      <c r="F13" s="6">
        <v>0</v>
      </c>
      <c r="G13" s="6">
        <v>0</v>
      </c>
      <c r="H13" s="6">
        <v>0</v>
      </c>
      <c r="I13" s="6">
        <v>1152154.8500000001</v>
      </c>
      <c r="J13" s="6">
        <v>0</v>
      </c>
    </row>
    <row r="14" spans="1:12">
      <c r="A14" s="313">
        <v>4</v>
      </c>
      <c r="B14" s="1" t="s">
        <v>205</v>
      </c>
      <c r="C14" s="6">
        <v>2636171.6399999997</v>
      </c>
      <c r="D14" s="6">
        <v>578</v>
      </c>
      <c r="E14" s="6">
        <v>0</v>
      </c>
      <c r="F14" s="6">
        <v>0</v>
      </c>
      <c r="G14" s="6">
        <v>0</v>
      </c>
      <c r="H14" s="6">
        <v>0</v>
      </c>
      <c r="I14" s="6">
        <v>218861.05</v>
      </c>
      <c r="J14" s="6">
        <v>0</v>
      </c>
    </row>
    <row r="15" spans="1:12">
      <c r="A15" s="313">
        <v>5</v>
      </c>
      <c r="B15" s="1" t="s">
        <v>91</v>
      </c>
      <c r="C15" s="6">
        <v>2636171.6399999997</v>
      </c>
      <c r="D15" s="6">
        <v>578</v>
      </c>
      <c r="E15" s="6">
        <v>0</v>
      </c>
      <c r="F15" s="6">
        <v>0</v>
      </c>
      <c r="G15" s="6">
        <v>0</v>
      </c>
      <c r="H15" s="6">
        <v>0</v>
      </c>
      <c r="I15" s="6">
        <v>1048804.96</v>
      </c>
      <c r="J15" s="6">
        <v>0</v>
      </c>
    </row>
    <row r="16" spans="1:12">
      <c r="A16" s="313">
        <v>6</v>
      </c>
      <c r="B16" s="1" t="s">
        <v>90</v>
      </c>
      <c r="C16" s="6">
        <v>2636171.6399999997</v>
      </c>
      <c r="D16" s="6">
        <v>578</v>
      </c>
      <c r="E16" s="6">
        <v>0</v>
      </c>
      <c r="F16" s="6">
        <v>0</v>
      </c>
      <c r="G16" s="6">
        <v>0</v>
      </c>
      <c r="H16" s="6">
        <v>0</v>
      </c>
      <c r="I16" s="6">
        <v>2495760.2599999998</v>
      </c>
      <c r="J16" s="6">
        <v>0</v>
      </c>
    </row>
    <row r="17" spans="1:10">
      <c r="A17" s="313">
        <v>7</v>
      </c>
      <c r="B17" s="1" t="s">
        <v>111</v>
      </c>
      <c r="C17" s="6">
        <v>2636171.6399999997</v>
      </c>
      <c r="D17" s="6">
        <v>578</v>
      </c>
      <c r="E17" s="6">
        <v>0</v>
      </c>
      <c r="F17" s="6">
        <v>0</v>
      </c>
      <c r="G17" s="6">
        <v>0</v>
      </c>
      <c r="H17" s="6">
        <v>0</v>
      </c>
      <c r="I17" s="6">
        <v>2482838.6500000004</v>
      </c>
      <c r="J17" s="6">
        <v>0</v>
      </c>
    </row>
    <row r="18" spans="1:10">
      <c r="A18" s="313">
        <v>8</v>
      </c>
      <c r="B18" s="1" t="s">
        <v>98</v>
      </c>
      <c r="C18" s="6">
        <v>2636171.6399999997</v>
      </c>
      <c r="D18" s="6">
        <v>578</v>
      </c>
      <c r="E18" s="6">
        <v>0</v>
      </c>
      <c r="F18" s="6">
        <v>0</v>
      </c>
      <c r="G18" s="6">
        <v>0</v>
      </c>
      <c r="H18" s="6">
        <v>0</v>
      </c>
      <c r="I18" s="6">
        <v>2428272.4</v>
      </c>
      <c r="J18" s="6">
        <v>0</v>
      </c>
    </row>
    <row r="19" spans="1:10">
      <c r="A19" s="313">
        <v>9</v>
      </c>
      <c r="B19" s="1" t="s">
        <v>206</v>
      </c>
      <c r="C19" s="6">
        <v>2636171.6399999997</v>
      </c>
      <c r="D19" s="6">
        <v>578</v>
      </c>
      <c r="E19" s="6">
        <v>0</v>
      </c>
      <c r="F19" s="6">
        <v>0</v>
      </c>
      <c r="G19" s="6">
        <v>0</v>
      </c>
      <c r="H19" s="6">
        <v>0</v>
      </c>
      <c r="I19" s="6">
        <v>2419985.91</v>
      </c>
      <c r="J19" s="6">
        <v>0</v>
      </c>
    </row>
    <row r="20" spans="1:10">
      <c r="A20" s="313">
        <v>10</v>
      </c>
      <c r="B20" s="1" t="s">
        <v>96</v>
      </c>
      <c r="C20" s="6">
        <v>2636171.6399999997</v>
      </c>
      <c r="D20" s="6">
        <v>578</v>
      </c>
      <c r="E20" s="6">
        <v>0</v>
      </c>
      <c r="F20" s="6">
        <v>0</v>
      </c>
      <c r="G20" s="6">
        <v>0</v>
      </c>
      <c r="H20" s="6">
        <v>0</v>
      </c>
      <c r="I20" s="6">
        <v>2417190.09</v>
      </c>
      <c r="J20" s="6">
        <v>0</v>
      </c>
    </row>
    <row r="21" spans="1:10">
      <c r="A21" s="313">
        <v>11</v>
      </c>
      <c r="B21" s="1" t="s">
        <v>102</v>
      </c>
      <c r="C21" s="6">
        <v>2636171.6399999997</v>
      </c>
      <c r="D21" s="6">
        <v>578</v>
      </c>
      <c r="E21" s="6">
        <v>0</v>
      </c>
      <c r="F21" s="6">
        <v>0</v>
      </c>
      <c r="G21" s="6">
        <v>0</v>
      </c>
      <c r="H21" s="6">
        <v>0</v>
      </c>
      <c r="I21" s="6">
        <v>2409666.2600000002</v>
      </c>
      <c r="J21" s="6">
        <v>0</v>
      </c>
    </row>
    <row r="22" spans="1:10">
      <c r="A22" s="313">
        <v>12</v>
      </c>
      <c r="B22" s="1" t="s">
        <v>95</v>
      </c>
      <c r="C22" s="6">
        <v>2636171.6399999997</v>
      </c>
      <c r="D22" s="6">
        <v>578</v>
      </c>
      <c r="E22" s="6">
        <v>0</v>
      </c>
      <c r="F22" s="6">
        <v>0</v>
      </c>
      <c r="G22" s="6">
        <v>0</v>
      </c>
      <c r="H22" s="6">
        <v>0</v>
      </c>
      <c r="I22" s="6">
        <v>2397052.17</v>
      </c>
      <c r="J22" s="6">
        <v>0</v>
      </c>
    </row>
    <row r="23" spans="1:10">
      <c r="A23" s="313">
        <v>13</v>
      </c>
      <c r="B23" s="1" t="s">
        <v>239</v>
      </c>
      <c r="C23" s="6">
        <v>74154391.5</v>
      </c>
      <c r="D23" s="6">
        <v>578</v>
      </c>
      <c r="E23" s="6">
        <v>0</v>
      </c>
      <c r="F23" s="6">
        <v>0</v>
      </c>
      <c r="G23" s="6">
        <v>0</v>
      </c>
      <c r="H23" s="6">
        <v>50623.65</v>
      </c>
      <c r="I23" s="6">
        <v>487145.97</v>
      </c>
      <c r="J23" s="6">
        <v>0</v>
      </c>
    </row>
    <row r="24" spans="1:10" ht="13.5" thickBot="1">
      <c r="A24" s="313">
        <v>14</v>
      </c>
      <c r="B24" s="7" t="s">
        <v>363</v>
      </c>
      <c r="C24" s="586">
        <f>SUM(C11:C23)/13</f>
        <v>8137573.1676923083</v>
      </c>
      <c r="D24" s="586">
        <f t="shared" ref="D24:J24" si="0">SUM(D11:D23)/13</f>
        <v>578</v>
      </c>
      <c r="E24" s="586">
        <f t="shared" si="0"/>
        <v>0</v>
      </c>
      <c r="F24" s="586">
        <f t="shared" si="0"/>
        <v>0</v>
      </c>
      <c r="G24" s="586">
        <f t="shared" si="0"/>
        <v>0</v>
      </c>
      <c r="H24" s="586">
        <f t="shared" si="0"/>
        <v>4009.7853846153844</v>
      </c>
      <c r="I24" s="586">
        <f t="shared" si="0"/>
        <v>1819167.8346153847</v>
      </c>
      <c r="J24" s="586">
        <f t="shared" si="0"/>
        <v>0</v>
      </c>
    </row>
    <row r="25" spans="1:10" ht="13.5" thickTop="1">
      <c r="A25" s="313"/>
      <c r="B25" s="1"/>
      <c r="C25" s="9"/>
      <c r="D25" s="16"/>
      <c r="E25" s="16"/>
      <c r="F25" s="16"/>
      <c r="G25" s="9"/>
      <c r="H25" s="9"/>
      <c r="I25" s="9"/>
    </row>
    <row r="26" spans="1:10">
      <c r="A26" s="313"/>
      <c r="B26" s="10"/>
      <c r="C26" s="766" t="s">
        <v>257</v>
      </c>
      <c r="D26" s="766"/>
      <c r="E26" s="766"/>
      <c r="F26" s="766"/>
      <c r="G26" s="766"/>
      <c r="H26" s="766"/>
      <c r="I26" s="766"/>
    </row>
    <row r="27" spans="1:10" ht="72" customHeight="1">
      <c r="A27" s="313" t="s">
        <v>240</v>
      </c>
      <c r="B27" s="11" t="s">
        <v>201</v>
      </c>
      <c r="C27" s="4" t="s">
        <v>207</v>
      </c>
      <c r="D27" s="4" t="s">
        <v>208</v>
      </c>
      <c r="E27" s="4" t="s">
        <v>530</v>
      </c>
      <c r="F27" s="4" t="s">
        <v>531</v>
      </c>
      <c r="G27" s="4" t="s">
        <v>532</v>
      </c>
      <c r="H27" s="4" t="s">
        <v>616</v>
      </c>
      <c r="I27" s="4" t="s">
        <v>365</v>
      </c>
    </row>
    <row r="28" spans="1:10" s="14" customFormat="1">
      <c r="A28" s="313"/>
      <c r="B28" s="11" t="s">
        <v>241</v>
      </c>
      <c r="C28" s="4" t="s">
        <v>242</v>
      </c>
      <c r="D28" s="4" t="s">
        <v>243</v>
      </c>
      <c r="E28" s="4" t="s">
        <v>244</v>
      </c>
      <c r="F28" s="4" t="s">
        <v>246</v>
      </c>
      <c r="G28" s="4" t="s">
        <v>245</v>
      </c>
      <c r="H28" s="4" t="s">
        <v>247</v>
      </c>
      <c r="I28" s="4" t="s">
        <v>248</v>
      </c>
    </row>
    <row r="29" spans="1:10" s="14" customFormat="1">
      <c r="A29" s="513"/>
      <c r="B29" s="505" t="s">
        <v>617</v>
      </c>
      <c r="C29" s="358">
        <v>28</v>
      </c>
      <c r="D29" s="358">
        <v>29</v>
      </c>
      <c r="E29" s="358">
        <v>22</v>
      </c>
      <c r="F29" s="358">
        <v>23</v>
      </c>
      <c r="G29" s="358">
        <v>24</v>
      </c>
      <c r="H29" s="358">
        <v>25</v>
      </c>
      <c r="I29" s="358">
        <v>26</v>
      </c>
    </row>
    <row r="30" spans="1:10" s="14" customFormat="1" ht="25.5">
      <c r="A30" s="313"/>
      <c r="B30" s="11"/>
      <c r="C30" s="460" t="s">
        <v>523</v>
      </c>
      <c r="D30" s="4" t="s">
        <v>524</v>
      </c>
      <c r="E30" s="4" t="s">
        <v>525</v>
      </c>
      <c r="F30" s="4" t="s">
        <v>526</v>
      </c>
      <c r="G30" s="4" t="s">
        <v>527</v>
      </c>
      <c r="H30" s="4" t="s">
        <v>528</v>
      </c>
      <c r="I30" s="4" t="s">
        <v>529</v>
      </c>
    </row>
    <row r="31" spans="1:10">
      <c r="A31" s="313">
        <v>15</v>
      </c>
      <c r="B31" s="5" t="s">
        <v>238</v>
      </c>
      <c r="C31" s="6">
        <v>0</v>
      </c>
      <c r="D31" s="6">
        <v>0</v>
      </c>
      <c r="E31" s="6">
        <v>0</v>
      </c>
      <c r="F31" s="6">
        <v>0</v>
      </c>
      <c r="G31" s="6">
        <v>0</v>
      </c>
      <c r="H31" s="6">
        <v>0</v>
      </c>
      <c r="I31" s="6">
        <v>0</v>
      </c>
    </row>
    <row r="32" spans="1:10">
      <c r="A32" s="313">
        <v>16</v>
      </c>
      <c r="B32" s="5" t="s">
        <v>101</v>
      </c>
      <c r="C32" s="6">
        <v>0</v>
      </c>
      <c r="D32" s="6">
        <v>0</v>
      </c>
      <c r="E32" s="430"/>
      <c r="F32" s="430"/>
      <c r="G32" s="430"/>
      <c r="H32" s="430"/>
      <c r="I32" s="6">
        <v>0</v>
      </c>
    </row>
    <row r="33" spans="1:15">
      <c r="A33" s="313">
        <v>17</v>
      </c>
      <c r="B33" s="1" t="s">
        <v>100</v>
      </c>
      <c r="C33" s="6">
        <v>0</v>
      </c>
      <c r="D33" s="6">
        <v>0</v>
      </c>
      <c r="E33" s="430"/>
      <c r="F33" s="430"/>
      <c r="G33" s="430"/>
      <c r="H33" s="430"/>
      <c r="I33" s="6">
        <v>0</v>
      </c>
    </row>
    <row r="34" spans="1:15">
      <c r="A34" s="313">
        <v>18</v>
      </c>
      <c r="B34" s="1" t="s">
        <v>205</v>
      </c>
      <c r="C34" s="6">
        <v>0</v>
      </c>
      <c r="D34" s="6">
        <v>0</v>
      </c>
      <c r="E34" s="430"/>
      <c r="F34" s="430"/>
      <c r="G34" s="430"/>
      <c r="H34" s="430"/>
      <c r="I34" s="6">
        <v>0</v>
      </c>
    </row>
    <row r="35" spans="1:15">
      <c r="A35" s="313">
        <v>19</v>
      </c>
      <c r="B35" s="1" t="s">
        <v>91</v>
      </c>
      <c r="C35" s="6">
        <v>0</v>
      </c>
      <c r="D35" s="6">
        <v>0</v>
      </c>
      <c r="E35" s="430"/>
      <c r="F35" s="430"/>
      <c r="G35" s="430"/>
      <c r="H35" s="430"/>
      <c r="I35" s="6">
        <v>0</v>
      </c>
    </row>
    <row r="36" spans="1:15">
      <c r="A36" s="313">
        <v>20</v>
      </c>
      <c r="B36" s="1" t="s">
        <v>90</v>
      </c>
      <c r="C36" s="6">
        <v>0</v>
      </c>
      <c r="D36" s="6">
        <v>0</v>
      </c>
      <c r="E36" s="430"/>
      <c r="F36" s="430"/>
      <c r="G36" s="430"/>
      <c r="H36" s="430"/>
      <c r="I36" s="6">
        <v>0</v>
      </c>
    </row>
    <row r="37" spans="1:15">
      <c r="A37" s="313">
        <v>21</v>
      </c>
      <c r="B37" s="1" t="s">
        <v>111</v>
      </c>
      <c r="C37" s="6">
        <v>0</v>
      </c>
      <c r="D37" s="6">
        <v>0</v>
      </c>
      <c r="E37" s="430"/>
      <c r="F37" s="430"/>
      <c r="G37" s="430"/>
      <c r="H37" s="430"/>
      <c r="I37" s="6">
        <v>0</v>
      </c>
    </row>
    <row r="38" spans="1:15">
      <c r="A38" s="313">
        <v>22</v>
      </c>
      <c r="B38" s="1" t="s">
        <v>98</v>
      </c>
      <c r="C38" s="6">
        <v>0</v>
      </c>
      <c r="D38" s="6">
        <v>0</v>
      </c>
      <c r="E38" s="430"/>
      <c r="F38" s="430"/>
      <c r="G38" s="430"/>
      <c r="H38" s="430"/>
      <c r="I38" s="6">
        <v>0</v>
      </c>
    </row>
    <row r="39" spans="1:15">
      <c r="A39" s="313">
        <v>23</v>
      </c>
      <c r="B39" s="1" t="s">
        <v>206</v>
      </c>
      <c r="C39" s="6">
        <v>0</v>
      </c>
      <c r="D39" s="6">
        <v>0</v>
      </c>
      <c r="E39" s="430"/>
      <c r="F39" s="430"/>
      <c r="G39" s="430"/>
      <c r="H39" s="430"/>
      <c r="I39" s="6">
        <v>0</v>
      </c>
    </row>
    <row r="40" spans="1:15">
      <c r="A40" s="313">
        <v>24</v>
      </c>
      <c r="B40" s="1" t="s">
        <v>96</v>
      </c>
      <c r="C40" s="6">
        <v>0</v>
      </c>
      <c r="D40" s="6">
        <v>0</v>
      </c>
      <c r="E40" s="430"/>
      <c r="F40" s="430"/>
      <c r="G40" s="430"/>
      <c r="H40" s="430"/>
      <c r="I40" s="6">
        <v>0</v>
      </c>
    </row>
    <row r="41" spans="1:15">
      <c r="A41" s="313">
        <v>25</v>
      </c>
      <c r="B41" s="1" t="s">
        <v>102</v>
      </c>
      <c r="C41" s="6">
        <v>0</v>
      </c>
      <c r="D41" s="6">
        <v>0</v>
      </c>
      <c r="E41" s="430"/>
      <c r="F41" s="430"/>
      <c r="G41" s="430"/>
      <c r="H41" s="430"/>
      <c r="I41" s="6">
        <v>0</v>
      </c>
    </row>
    <row r="42" spans="1:15">
      <c r="A42" s="313">
        <v>26</v>
      </c>
      <c r="B42" s="1" t="s">
        <v>95</v>
      </c>
      <c r="C42" s="6">
        <v>0</v>
      </c>
      <c r="D42" s="6">
        <v>0</v>
      </c>
      <c r="E42" s="430"/>
      <c r="F42" s="430"/>
      <c r="G42" s="430"/>
      <c r="H42" s="430"/>
      <c r="I42" s="6">
        <v>0</v>
      </c>
    </row>
    <row r="43" spans="1:15">
      <c r="A43" s="313">
        <v>27</v>
      </c>
      <c r="B43" s="1" t="s">
        <v>239</v>
      </c>
      <c r="C43" s="6">
        <v>0</v>
      </c>
      <c r="D43" s="6">
        <v>0</v>
      </c>
      <c r="E43" s="6">
        <v>0</v>
      </c>
      <c r="F43" s="6"/>
      <c r="G43" s="6">
        <v>0</v>
      </c>
      <c r="H43" s="6">
        <v>0</v>
      </c>
      <c r="I43" s="6">
        <v>0</v>
      </c>
    </row>
    <row r="44" spans="1:15" ht="13.5" thickBot="1">
      <c r="A44" s="313">
        <v>28</v>
      </c>
      <c r="B44" s="7" t="s">
        <v>364</v>
      </c>
      <c r="C44" s="586">
        <f t="shared" ref="C44:I44" si="1">SUM(C31:C43)/13</f>
        <v>0</v>
      </c>
      <c r="D44" s="8">
        <f t="shared" si="1"/>
        <v>0</v>
      </c>
      <c r="E44" s="8">
        <f>(E31+E43)/2</f>
        <v>0</v>
      </c>
      <c r="F44" s="586">
        <f>'4a-Projection ADIT'!J95</f>
        <v>868481.13470319635</v>
      </c>
      <c r="G44" s="586">
        <f>'4a-Projection ADIT'!J126</f>
        <v>236621.91152968036</v>
      </c>
      <c r="H44" s="586">
        <f>'4a-Projection ADIT'!J33</f>
        <v>0</v>
      </c>
      <c r="I44" s="8">
        <f t="shared" si="1"/>
        <v>0</v>
      </c>
    </row>
    <row r="45" spans="1:15" ht="13.5" thickTop="1">
      <c r="A45" s="313"/>
      <c r="B45" s="1"/>
      <c r="I45" s="16"/>
    </row>
    <row r="46" spans="1:15">
      <c r="A46" s="313"/>
    </row>
    <row r="47" spans="1:15">
      <c r="F47" s="598" t="s">
        <v>233</v>
      </c>
    </row>
    <row r="48" spans="1:15">
      <c r="A48" s="438"/>
      <c r="B48" s="304"/>
      <c r="C48" s="439"/>
      <c r="D48" s="439"/>
      <c r="E48" s="439"/>
      <c r="F48" s="356" t="s">
        <v>362</v>
      </c>
      <c r="G48" s="439"/>
      <c r="L48" s="14"/>
      <c r="M48" s="14"/>
      <c r="N48" s="14"/>
      <c r="O48" s="14"/>
    </row>
    <row r="49" spans="1:16">
      <c r="A49" s="438"/>
      <c r="C49" s="439"/>
      <c r="D49" s="439"/>
      <c r="E49" s="439"/>
      <c r="F49" s="652" t="str">
        <f>'Attachment H'!$D$5</f>
        <v>NextEra Energy Transmission MidAtlantic Indiana, Inc.</v>
      </c>
      <c r="G49" s="440"/>
      <c r="H49" s="298"/>
      <c r="I49" s="298"/>
      <c r="K49" s="14"/>
      <c r="L49" s="14"/>
      <c r="M49" s="14"/>
      <c r="N49" s="14"/>
      <c r="O49" s="14"/>
    </row>
    <row r="50" spans="1:16" s="562" customFormat="1">
      <c r="A50" s="599"/>
      <c r="B50" s="386" t="s">
        <v>618</v>
      </c>
      <c r="C50" s="439"/>
      <c r="D50" s="439"/>
      <c r="E50" s="439"/>
      <c r="F50" s="597"/>
      <c r="G50" s="440"/>
      <c r="H50" s="298"/>
      <c r="I50" s="298"/>
      <c r="K50" s="14"/>
      <c r="L50" s="14"/>
      <c r="M50" s="14"/>
      <c r="N50" s="14"/>
      <c r="O50" s="14"/>
    </row>
    <row r="51" spans="1:16">
      <c r="A51" s="438"/>
      <c r="B51" s="304" t="s">
        <v>241</v>
      </c>
      <c r="C51" s="304" t="s">
        <v>242</v>
      </c>
      <c r="D51" s="304" t="s">
        <v>243</v>
      </c>
      <c r="E51" s="304" t="s">
        <v>244</v>
      </c>
      <c r="F51" s="386" t="s">
        <v>246</v>
      </c>
      <c r="G51" s="386" t="s">
        <v>245</v>
      </c>
      <c r="H51" s="386" t="s">
        <v>247</v>
      </c>
      <c r="I51" s="386" t="s">
        <v>248</v>
      </c>
      <c r="J51" s="306" t="s">
        <v>188</v>
      </c>
      <c r="K51" s="298"/>
      <c r="L51" s="14"/>
      <c r="M51" s="14"/>
      <c r="N51" s="14"/>
      <c r="O51" s="14"/>
      <c r="P51" s="14"/>
    </row>
    <row r="52" spans="1:16" ht="76.5">
      <c r="A52" s="438">
        <v>29</v>
      </c>
      <c r="B52" s="441" t="s">
        <v>506</v>
      </c>
      <c r="C52" s="296"/>
      <c r="D52" s="442" t="s">
        <v>17</v>
      </c>
      <c r="E52" s="442" t="s">
        <v>507</v>
      </c>
      <c r="F52" s="442" t="s">
        <v>508</v>
      </c>
      <c r="G52" s="442" t="s">
        <v>687</v>
      </c>
      <c r="H52" s="443" t="s">
        <v>509</v>
      </c>
      <c r="I52" s="443" t="s">
        <v>510</v>
      </c>
      <c r="J52" s="441"/>
      <c r="K52" s="441"/>
      <c r="L52" s="441"/>
      <c r="M52" s="444"/>
      <c r="N52" s="14"/>
      <c r="O52" s="14"/>
      <c r="P52" s="14"/>
    </row>
    <row r="53" spans="1:16">
      <c r="A53" s="438" t="s">
        <v>511</v>
      </c>
      <c r="B53" s="424"/>
      <c r="C53" s="445" t="s">
        <v>512</v>
      </c>
      <c r="D53" s="446">
        <v>0</v>
      </c>
      <c r="E53" s="446">
        <v>0</v>
      </c>
      <c r="F53" s="447"/>
      <c r="G53" s="447"/>
      <c r="H53" s="446"/>
      <c r="I53" s="448">
        <f>+H53*E53*D53</f>
        <v>0</v>
      </c>
      <c r="J53" s="424"/>
      <c r="K53" s="424"/>
      <c r="L53" s="424"/>
      <c r="M53" s="444"/>
      <c r="N53" s="14"/>
      <c r="O53" s="14"/>
      <c r="P53" s="14"/>
    </row>
    <row r="54" spans="1:16">
      <c r="A54" s="438" t="s">
        <v>513</v>
      </c>
      <c r="B54" s="424"/>
      <c r="C54" s="445" t="s">
        <v>514</v>
      </c>
      <c r="D54" s="449">
        <v>0</v>
      </c>
      <c r="E54" s="446">
        <v>0</v>
      </c>
      <c r="F54" s="447"/>
      <c r="G54" s="447"/>
      <c r="H54" s="446"/>
      <c r="I54" s="448">
        <f>+H54*E54*D54</f>
        <v>0</v>
      </c>
      <c r="J54" s="424"/>
      <c r="K54" s="424"/>
      <c r="L54" s="424"/>
      <c r="M54" s="444"/>
      <c r="N54" s="14"/>
      <c r="O54" s="14"/>
      <c r="P54" s="14"/>
    </row>
    <row r="55" spans="1:16">
      <c r="A55" s="438" t="s">
        <v>515</v>
      </c>
      <c r="B55" s="424"/>
      <c r="C55" s="445" t="s">
        <v>516</v>
      </c>
      <c r="D55" s="449"/>
      <c r="E55" s="446"/>
      <c r="F55" s="447"/>
      <c r="G55" s="447"/>
      <c r="H55" s="446"/>
      <c r="I55" s="448"/>
      <c r="J55" s="424"/>
      <c r="K55" s="424"/>
      <c r="L55" s="424"/>
      <c r="M55" s="444"/>
      <c r="N55" s="14"/>
      <c r="O55" s="14"/>
      <c r="P55" s="14"/>
    </row>
    <row r="56" spans="1:16">
      <c r="A56" s="438" t="s">
        <v>517</v>
      </c>
      <c r="B56" s="424"/>
      <c r="C56" s="445" t="s">
        <v>518</v>
      </c>
      <c r="D56" s="449"/>
      <c r="E56" s="446"/>
      <c r="F56" s="447"/>
      <c r="G56" s="447"/>
      <c r="H56" s="446"/>
      <c r="I56" s="448"/>
      <c r="J56" s="424"/>
      <c r="K56" s="424"/>
      <c r="L56" s="424"/>
      <c r="M56" s="444"/>
      <c r="N56" s="14"/>
      <c r="O56" s="14"/>
      <c r="P56" s="14"/>
    </row>
    <row r="57" spans="1:16">
      <c r="A57" s="438" t="s">
        <v>519</v>
      </c>
      <c r="B57" s="424"/>
      <c r="C57" s="445" t="s">
        <v>441</v>
      </c>
      <c r="D57" s="449"/>
      <c r="E57" s="446"/>
      <c r="F57" s="447"/>
      <c r="G57" s="447"/>
      <c r="H57" s="446"/>
      <c r="I57" s="448"/>
      <c r="J57" s="424"/>
      <c r="K57" s="424"/>
      <c r="L57" s="424"/>
      <c r="M57" s="444"/>
      <c r="N57" s="14"/>
      <c r="O57" s="14"/>
      <c r="P57" s="14"/>
    </row>
    <row r="58" spans="1:16">
      <c r="A58" s="438" t="s">
        <v>520</v>
      </c>
      <c r="B58" s="424"/>
      <c r="C58" s="450" t="s">
        <v>441</v>
      </c>
      <c r="D58" s="451">
        <v>0</v>
      </c>
      <c r="E58" s="452">
        <v>0</v>
      </c>
      <c r="F58" s="453"/>
      <c r="G58" s="453"/>
      <c r="H58" s="452"/>
      <c r="I58" s="454">
        <f>+H58*E58*D58</f>
        <v>0</v>
      </c>
      <c r="J58" s="424"/>
      <c r="K58" s="424"/>
      <c r="L58" s="424"/>
      <c r="M58" s="444"/>
      <c r="N58" s="14"/>
      <c r="O58" s="14"/>
      <c r="P58" s="14"/>
    </row>
    <row r="59" spans="1:16">
      <c r="A59" s="438">
        <v>31</v>
      </c>
      <c r="B59" s="424"/>
      <c r="C59" s="441" t="s">
        <v>19</v>
      </c>
      <c r="D59" s="455">
        <f>SUM(D53:D58)</f>
        <v>0</v>
      </c>
      <c r="E59" s="120"/>
      <c r="F59" s="14"/>
      <c r="G59" s="14"/>
      <c r="H59" s="120"/>
      <c r="I59" s="448">
        <f>SUM(I53:I58)</f>
        <v>0</v>
      </c>
      <c r="J59" s="424"/>
      <c r="K59" s="424"/>
      <c r="L59" s="424"/>
      <c r="M59" s="444"/>
      <c r="N59" s="14"/>
      <c r="O59" s="14"/>
      <c r="P59" s="14"/>
    </row>
    <row r="60" spans="1:16">
      <c r="A60" s="315"/>
      <c r="B60" s="316"/>
      <c r="C60" s="317"/>
      <c r="D60" s="317"/>
      <c r="E60" s="317"/>
      <c r="F60" s="317"/>
      <c r="G60" s="317"/>
      <c r="I60" s="456"/>
      <c r="J60" s="456"/>
      <c r="K60" s="456"/>
    </row>
    <row r="61" spans="1:16">
      <c r="A61" s="315"/>
      <c r="B61" s="316"/>
      <c r="C61" s="317"/>
      <c r="D61" s="317"/>
      <c r="E61" s="317"/>
      <c r="F61" s="317"/>
      <c r="G61" s="317"/>
      <c r="L61" s="14"/>
      <c r="M61" s="14"/>
      <c r="N61" s="14"/>
      <c r="O61" s="14"/>
      <c r="P61" s="14"/>
    </row>
    <row r="62" spans="1:16">
      <c r="A62" s="315"/>
      <c r="B62" s="316"/>
      <c r="C62" s="317"/>
      <c r="D62" s="317"/>
      <c r="E62" s="317"/>
      <c r="F62" s="317"/>
      <c r="G62" s="317"/>
      <c r="L62" s="14"/>
      <c r="M62" s="14"/>
      <c r="N62" s="14"/>
      <c r="O62" s="14"/>
      <c r="P62" s="14"/>
    </row>
    <row r="63" spans="1:16">
      <c r="A63" s="438" t="s">
        <v>224</v>
      </c>
    </row>
    <row r="64" spans="1:16" ht="12.75" customHeight="1">
      <c r="A64" s="513" t="s">
        <v>73</v>
      </c>
      <c r="B64" s="768" t="s">
        <v>521</v>
      </c>
      <c r="C64" s="768"/>
      <c r="D64" s="768"/>
      <c r="E64" s="768"/>
      <c r="F64" s="768"/>
      <c r="G64" s="768"/>
      <c r="H64" s="768"/>
      <c r="I64" s="768"/>
      <c r="J64" s="768"/>
      <c r="K64" s="768"/>
    </row>
    <row r="65" spans="1:12" ht="12.75" customHeight="1">
      <c r="A65" s="513" t="s">
        <v>74</v>
      </c>
      <c r="B65" s="768" t="s">
        <v>619</v>
      </c>
      <c r="C65" s="768"/>
      <c r="D65" s="768"/>
      <c r="E65" s="768"/>
      <c r="F65" s="768"/>
      <c r="G65" s="768"/>
      <c r="H65" s="768"/>
      <c r="I65" s="768"/>
      <c r="J65" s="768"/>
      <c r="K65" s="768"/>
      <c r="L65" s="306"/>
    </row>
    <row r="66" spans="1:12" ht="12.75" customHeight="1">
      <c r="A66" s="458" t="s">
        <v>75</v>
      </c>
      <c r="B66" s="669" t="s">
        <v>838</v>
      </c>
      <c r="C66" s="538"/>
      <c r="D66" s="538"/>
      <c r="E66" s="538"/>
      <c r="F66" s="538"/>
      <c r="G66" s="538"/>
      <c r="H66" s="538"/>
      <c r="I66" s="538"/>
      <c r="J66" s="538"/>
      <c r="K66" s="538"/>
    </row>
    <row r="67" spans="1:12">
      <c r="A67" s="458"/>
      <c r="B67" s="539" t="s">
        <v>823</v>
      </c>
      <c r="C67" s="510"/>
      <c r="D67" s="510"/>
      <c r="E67" s="510"/>
      <c r="F67" s="510"/>
      <c r="G67" s="510"/>
      <c r="H67" s="510"/>
      <c r="I67" s="510"/>
      <c r="J67" s="510"/>
      <c r="K67" s="510"/>
    </row>
    <row r="68" spans="1:12" s="562" customFormat="1">
      <c r="A68" s="458"/>
      <c r="B68" s="539" t="s">
        <v>824</v>
      </c>
      <c r="C68" s="655"/>
      <c r="D68" s="655"/>
      <c r="E68" s="655"/>
      <c r="F68" s="655"/>
      <c r="G68" s="655"/>
      <c r="H68" s="655"/>
      <c r="I68" s="655"/>
      <c r="J68" s="655"/>
      <c r="K68" s="655"/>
    </row>
    <row r="69" spans="1:12" ht="12.75" customHeight="1">
      <c r="A69" s="513" t="s">
        <v>76</v>
      </c>
      <c r="B69" s="298" t="s">
        <v>800</v>
      </c>
      <c r="C69" s="298"/>
      <c r="D69" s="298"/>
      <c r="E69" s="298"/>
      <c r="F69" s="298"/>
      <c r="G69" s="298"/>
      <c r="H69" s="298"/>
      <c r="I69" s="298"/>
      <c r="J69" s="298"/>
      <c r="K69" s="298"/>
    </row>
    <row r="70" spans="1:12" ht="24" customHeight="1">
      <c r="A70" s="457" t="s">
        <v>77</v>
      </c>
      <c r="B70" s="765" t="s">
        <v>830</v>
      </c>
      <c r="C70" s="765"/>
      <c r="D70" s="765"/>
      <c r="E70" s="765"/>
      <c r="F70" s="765"/>
      <c r="G70" s="765"/>
      <c r="H70" s="765"/>
      <c r="I70" s="765"/>
      <c r="J70" s="765"/>
      <c r="K70" s="654"/>
    </row>
    <row r="71" spans="1:12" ht="12.75" customHeight="1">
      <c r="A71" s="656" t="s">
        <v>78</v>
      </c>
      <c r="B71" s="769" t="s">
        <v>522</v>
      </c>
      <c r="C71" s="769"/>
      <c r="D71" s="769"/>
      <c r="E71" s="769"/>
      <c r="F71" s="769"/>
      <c r="G71" s="769"/>
      <c r="H71" s="769"/>
      <c r="I71" s="769"/>
      <c r="J71" s="769"/>
      <c r="K71" s="769"/>
    </row>
    <row r="72" spans="1:12" ht="43.5" customHeight="1">
      <c r="A72" s="490" t="s">
        <v>79</v>
      </c>
      <c r="B72" s="765" t="s">
        <v>620</v>
      </c>
      <c r="C72" s="765"/>
      <c r="D72" s="765"/>
      <c r="E72" s="765"/>
      <c r="F72" s="765"/>
      <c r="G72" s="765"/>
      <c r="H72" s="765"/>
      <c r="I72" s="765"/>
      <c r="J72" s="765"/>
      <c r="K72" s="654"/>
    </row>
    <row r="73" spans="1:12">
      <c r="A73" s="656" t="s">
        <v>81</v>
      </c>
      <c r="B73" s="540" t="s">
        <v>685</v>
      </c>
      <c r="C73" s="562"/>
      <c r="D73" s="562"/>
      <c r="E73" s="562"/>
      <c r="F73" s="562"/>
      <c r="G73" s="562"/>
      <c r="H73" s="562"/>
      <c r="I73" s="562"/>
      <c r="J73" s="562"/>
      <c r="K73" s="562"/>
    </row>
    <row r="76" spans="1:12">
      <c r="B76" s="559"/>
    </row>
    <row r="77" spans="1:12">
      <c r="B77" s="554"/>
    </row>
    <row r="78" spans="1:12">
      <c r="B78" s="555"/>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9">
    <mergeCell ref="B72:J72"/>
    <mergeCell ref="C26:I26"/>
    <mergeCell ref="I6:J6"/>
    <mergeCell ref="G6:H6"/>
    <mergeCell ref="C6:D6"/>
    <mergeCell ref="B64:K64"/>
    <mergeCell ref="B65:K65"/>
    <mergeCell ref="B71:K71"/>
    <mergeCell ref="B70:J70"/>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 name="CofWorksheetType"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P129"/>
  <sheetViews>
    <sheetView topLeftCell="A26" zoomScale="80" zoomScaleNormal="80" workbookViewId="0">
      <selection activeCell="L51" sqref="L51"/>
    </sheetView>
  </sheetViews>
  <sheetFormatPr defaultColWidth="8.77734375" defaultRowHeight="15.75"/>
  <cols>
    <col min="1" max="1" width="5.21875" style="680" customWidth="1"/>
    <col min="2" max="2" width="10.77734375" style="680" customWidth="1"/>
    <col min="3" max="3" width="9.5546875" style="680" customWidth="1"/>
    <col min="4" max="4" width="10.109375" style="680" customWidth="1"/>
    <col min="5" max="5" width="12.44140625" style="680" customWidth="1"/>
    <col min="6" max="6" width="10.109375" style="680" customWidth="1"/>
    <col min="7" max="7" width="2.109375" style="680" customWidth="1"/>
    <col min="8" max="8" width="15.109375" style="680" customWidth="1"/>
    <col min="9" max="9" width="14.21875" style="680" customWidth="1"/>
    <col min="10" max="10" width="16.44140625" style="680" customWidth="1"/>
    <col min="11" max="11" width="13.44140625" style="680" customWidth="1"/>
    <col min="12" max="16384" width="8.77734375" style="680"/>
  </cols>
  <sheetData>
    <row r="1" spans="1:11" s="679" customFormat="1">
      <c r="B1" s="776" t="str">
        <f>'Attachment H'!$D$5</f>
        <v>NextEra Energy Transmission MidAtlantic Indiana, Inc.</v>
      </c>
      <c r="C1" s="776"/>
      <c r="D1" s="776"/>
      <c r="E1" s="776"/>
      <c r="F1" s="776"/>
      <c r="G1" s="776"/>
      <c r="H1" s="776"/>
      <c r="I1" s="776"/>
      <c r="J1" s="776"/>
      <c r="K1" s="776"/>
    </row>
    <row r="2" spans="1:11" s="679" customFormat="1">
      <c r="B2" s="777" t="s">
        <v>808</v>
      </c>
      <c r="C2" s="777"/>
      <c r="D2" s="777"/>
      <c r="E2" s="777"/>
      <c r="F2" s="777"/>
      <c r="G2" s="777"/>
      <c r="H2" s="777"/>
      <c r="I2" s="777"/>
      <c r="J2" s="777"/>
      <c r="K2" s="777"/>
    </row>
    <row r="3" spans="1:11" s="679" customFormat="1">
      <c r="B3" s="778" t="s">
        <v>853</v>
      </c>
      <c r="C3" s="778"/>
      <c r="D3" s="778"/>
      <c r="E3" s="778"/>
      <c r="F3" s="778"/>
      <c r="G3" s="778"/>
      <c r="H3" s="778"/>
      <c r="I3" s="778"/>
      <c r="J3" s="778"/>
      <c r="K3" s="778"/>
    </row>
    <row r="4" spans="1:11">
      <c r="J4" s="681" t="s">
        <v>688</v>
      </c>
      <c r="K4" s="682" t="s">
        <v>852</v>
      </c>
    </row>
    <row r="5" spans="1:11">
      <c r="A5" s="680">
        <v>1</v>
      </c>
      <c r="B5" s="683" t="s">
        <v>689</v>
      </c>
      <c r="H5" s="684"/>
      <c r="I5" s="684"/>
      <c r="J5" s="684"/>
      <c r="K5" s="684"/>
    </row>
    <row r="6" spans="1:11">
      <c r="A6" s="680">
        <f>+A5+1</f>
        <v>2</v>
      </c>
      <c r="B6" s="770" t="s">
        <v>690</v>
      </c>
      <c r="C6" s="771"/>
      <c r="D6" s="771"/>
      <c r="E6" s="771"/>
      <c r="F6" s="772"/>
      <c r="G6" s="685"/>
      <c r="H6" s="773" t="s">
        <v>691</v>
      </c>
      <c r="I6" s="774"/>
      <c r="J6" s="775"/>
      <c r="K6" s="684"/>
    </row>
    <row r="7" spans="1:11">
      <c r="B7" s="686" t="s">
        <v>73</v>
      </c>
      <c r="C7" s="686" t="s">
        <v>74</v>
      </c>
      <c r="D7" s="686" t="s">
        <v>75</v>
      </c>
      <c r="E7" s="686" t="s">
        <v>76</v>
      </c>
      <c r="F7" s="686" t="s">
        <v>77</v>
      </c>
      <c r="G7" s="685"/>
      <c r="H7" s="686" t="s">
        <v>78</v>
      </c>
      <c r="I7" s="686" t="s">
        <v>79</v>
      </c>
      <c r="J7" s="686" t="s">
        <v>81</v>
      </c>
      <c r="K7" s="687"/>
    </row>
    <row r="8" spans="1:11" ht="47.25">
      <c r="A8" s="680">
        <f>+A6+1</f>
        <v>3</v>
      </c>
      <c r="B8" s="688" t="s">
        <v>201</v>
      </c>
      <c r="C8" s="688" t="s">
        <v>692</v>
      </c>
      <c r="D8" s="688" t="s">
        <v>693</v>
      </c>
      <c r="E8" s="688" t="s">
        <v>694</v>
      </c>
      <c r="F8" s="688" t="s">
        <v>695</v>
      </c>
      <c r="G8" s="689"/>
      <c r="H8" s="688" t="s">
        <v>696</v>
      </c>
      <c r="I8" s="688" t="s">
        <v>697</v>
      </c>
      <c r="J8" s="688" t="s">
        <v>698</v>
      </c>
      <c r="K8" s="689"/>
    </row>
    <row r="9" spans="1:11">
      <c r="A9" s="680">
        <f t="shared" ref="A9:A23" si="0">+A8+1</f>
        <v>4</v>
      </c>
      <c r="C9" s="689"/>
      <c r="D9" s="689"/>
      <c r="E9" s="689"/>
      <c r="F9" s="689"/>
      <c r="G9" s="689"/>
      <c r="H9" s="689"/>
      <c r="I9" s="689"/>
      <c r="J9" s="689"/>
      <c r="K9" s="689"/>
    </row>
    <row r="10" spans="1:11">
      <c r="A10" s="680">
        <f t="shared" si="0"/>
        <v>5</v>
      </c>
      <c r="B10" s="690" t="s">
        <v>699</v>
      </c>
      <c r="C10" s="691"/>
      <c r="D10" s="692"/>
      <c r="E10" s="692"/>
      <c r="F10" s="692"/>
      <c r="G10" s="692"/>
      <c r="H10" s="693"/>
      <c r="I10" s="693"/>
      <c r="J10" s="694">
        <v>0</v>
      </c>
      <c r="K10" s="695"/>
    </row>
    <row r="11" spans="1:11">
      <c r="A11" s="680">
        <f t="shared" si="0"/>
        <v>6</v>
      </c>
      <c r="B11" s="691" t="s">
        <v>101</v>
      </c>
      <c r="C11" s="693">
        <v>31</v>
      </c>
      <c r="D11" s="696">
        <f>C11</f>
        <v>31</v>
      </c>
      <c r="E11" s="697">
        <f>D23-D11+1</f>
        <v>335</v>
      </c>
      <c r="F11" s="698">
        <f>IF(E11=0,0,E11/$D$23)</f>
        <v>0.9178082191780822</v>
      </c>
      <c r="G11" s="692"/>
      <c r="H11" s="694">
        <v>0</v>
      </c>
      <c r="I11" s="693">
        <f>+H11*F11</f>
        <v>0</v>
      </c>
      <c r="J11" s="693">
        <f t="shared" ref="J11:J22" si="1">+I11+J10</f>
        <v>0</v>
      </c>
      <c r="K11" s="695"/>
    </row>
    <row r="12" spans="1:11">
      <c r="A12" s="680">
        <f t="shared" si="0"/>
        <v>7</v>
      </c>
      <c r="B12" s="691" t="s">
        <v>100</v>
      </c>
      <c r="C12" s="694">
        <v>28</v>
      </c>
      <c r="D12" s="696">
        <f t="shared" ref="D12:D22" si="2">C12</f>
        <v>28</v>
      </c>
      <c r="E12" s="697">
        <f>$D$23-SUM($D$11:D12)+1</f>
        <v>307</v>
      </c>
      <c r="F12" s="698">
        <f t="shared" ref="F12:F22" si="3">IF(E12=0,0,E12/$D$23)</f>
        <v>0.84109589041095889</v>
      </c>
      <c r="G12" s="692"/>
      <c r="H12" s="694">
        <f t="shared" ref="H12:H22" si="4">+H11</f>
        <v>0</v>
      </c>
      <c r="I12" s="693">
        <f t="shared" ref="I12:I22" si="5">+H12*F12</f>
        <v>0</v>
      </c>
      <c r="J12" s="693">
        <f t="shared" si="1"/>
        <v>0</v>
      </c>
      <c r="K12" s="695"/>
    </row>
    <row r="13" spans="1:11">
      <c r="A13" s="680">
        <f t="shared" si="0"/>
        <v>8</v>
      </c>
      <c r="B13" s="691" t="s">
        <v>99</v>
      </c>
      <c r="C13" s="693">
        <v>31</v>
      </c>
      <c r="D13" s="696">
        <f t="shared" si="2"/>
        <v>31</v>
      </c>
      <c r="E13" s="697">
        <f>$D$23-SUM($D$11:D13)+1</f>
        <v>276</v>
      </c>
      <c r="F13" s="698">
        <f t="shared" si="3"/>
        <v>0.75616438356164384</v>
      </c>
      <c r="G13" s="692"/>
      <c r="H13" s="694">
        <f t="shared" si="4"/>
        <v>0</v>
      </c>
      <c r="I13" s="693">
        <f t="shared" si="5"/>
        <v>0</v>
      </c>
      <c r="J13" s="693">
        <f t="shared" si="1"/>
        <v>0</v>
      </c>
      <c r="K13" s="695"/>
    </row>
    <row r="14" spans="1:11">
      <c r="A14" s="680">
        <f t="shared" si="0"/>
        <v>9</v>
      </c>
      <c r="B14" s="691" t="s">
        <v>91</v>
      </c>
      <c r="C14" s="693">
        <v>30</v>
      </c>
      <c r="D14" s="696">
        <f t="shared" si="2"/>
        <v>30</v>
      </c>
      <c r="E14" s="697">
        <f>$D$23-SUM($D$11:D14)+1</f>
        <v>246</v>
      </c>
      <c r="F14" s="698">
        <f t="shared" si="3"/>
        <v>0.67397260273972603</v>
      </c>
      <c r="G14" s="692"/>
      <c r="H14" s="694">
        <f t="shared" si="4"/>
        <v>0</v>
      </c>
      <c r="I14" s="693">
        <f t="shared" si="5"/>
        <v>0</v>
      </c>
      <c r="J14" s="693">
        <f t="shared" si="1"/>
        <v>0</v>
      </c>
      <c r="K14" s="695"/>
    </row>
    <row r="15" spans="1:11">
      <c r="A15" s="680">
        <f t="shared" si="0"/>
        <v>10</v>
      </c>
      <c r="B15" s="691" t="s">
        <v>90</v>
      </c>
      <c r="C15" s="693">
        <v>31</v>
      </c>
      <c r="D15" s="696">
        <f t="shared" si="2"/>
        <v>31</v>
      </c>
      <c r="E15" s="697">
        <f>$D$23-SUM($D$11:D15)+1</f>
        <v>215</v>
      </c>
      <c r="F15" s="698">
        <f t="shared" si="3"/>
        <v>0.58904109589041098</v>
      </c>
      <c r="G15" s="692"/>
      <c r="H15" s="694">
        <f t="shared" si="4"/>
        <v>0</v>
      </c>
      <c r="I15" s="693">
        <f t="shared" si="5"/>
        <v>0</v>
      </c>
      <c r="J15" s="693">
        <f t="shared" si="1"/>
        <v>0</v>
      </c>
      <c r="K15" s="695"/>
    </row>
    <row r="16" spans="1:11">
      <c r="A16" s="680">
        <f t="shared" si="0"/>
        <v>11</v>
      </c>
      <c r="B16" s="691" t="s">
        <v>111</v>
      </c>
      <c r="C16" s="693">
        <v>30</v>
      </c>
      <c r="D16" s="696">
        <f t="shared" si="2"/>
        <v>30</v>
      </c>
      <c r="E16" s="697">
        <f>$D$23-SUM($D$11:D16)+1</f>
        <v>185</v>
      </c>
      <c r="F16" s="698">
        <f t="shared" si="3"/>
        <v>0.50684931506849318</v>
      </c>
      <c r="G16" s="692"/>
      <c r="H16" s="694">
        <f t="shared" si="4"/>
        <v>0</v>
      </c>
      <c r="I16" s="693">
        <f t="shared" si="5"/>
        <v>0</v>
      </c>
      <c r="J16" s="693">
        <f t="shared" si="1"/>
        <v>0</v>
      </c>
      <c r="K16" s="695"/>
    </row>
    <row r="17" spans="1:11">
      <c r="A17" s="680">
        <f t="shared" si="0"/>
        <v>12</v>
      </c>
      <c r="B17" s="691" t="s">
        <v>98</v>
      </c>
      <c r="C17" s="693">
        <v>31</v>
      </c>
      <c r="D17" s="696">
        <f t="shared" si="2"/>
        <v>31</v>
      </c>
      <c r="E17" s="697">
        <f>$D$23-SUM($D$11:D17)+1</f>
        <v>154</v>
      </c>
      <c r="F17" s="698">
        <f t="shared" si="3"/>
        <v>0.42191780821917807</v>
      </c>
      <c r="G17" s="692"/>
      <c r="H17" s="694">
        <f t="shared" si="4"/>
        <v>0</v>
      </c>
      <c r="I17" s="693">
        <f t="shared" si="5"/>
        <v>0</v>
      </c>
      <c r="J17" s="693">
        <f t="shared" si="1"/>
        <v>0</v>
      </c>
      <c r="K17" s="695"/>
    </row>
    <row r="18" spans="1:11">
      <c r="A18" s="680">
        <f t="shared" si="0"/>
        <v>13</v>
      </c>
      <c r="B18" s="691" t="s">
        <v>97</v>
      </c>
      <c r="C18" s="693">
        <v>31</v>
      </c>
      <c r="D18" s="696">
        <f t="shared" si="2"/>
        <v>31</v>
      </c>
      <c r="E18" s="697">
        <f>$D$23-SUM($D$11:D18)+1</f>
        <v>123</v>
      </c>
      <c r="F18" s="698">
        <f t="shared" si="3"/>
        <v>0.33698630136986302</v>
      </c>
      <c r="G18" s="692"/>
      <c r="H18" s="694">
        <f t="shared" si="4"/>
        <v>0</v>
      </c>
      <c r="I18" s="693">
        <f t="shared" si="5"/>
        <v>0</v>
      </c>
      <c r="J18" s="693">
        <f t="shared" si="1"/>
        <v>0</v>
      </c>
      <c r="K18" s="695"/>
    </row>
    <row r="19" spans="1:11">
      <c r="A19" s="680">
        <f t="shared" si="0"/>
        <v>14</v>
      </c>
      <c r="B19" s="691" t="s">
        <v>96</v>
      </c>
      <c r="C19" s="693">
        <v>30</v>
      </c>
      <c r="D19" s="696">
        <f t="shared" si="2"/>
        <v>30</v>
      </c>
      <c r="E19" s="697">
        <f>$D$23-SUM($D$11:D19)+1</f>
        <v>93</v>
      </c>
      <c r="F19" s="698">
        <f t="shared" si="3"/>
        <v>0.25479452054794521</v>
      </c>
      <c r="G19" s="692"/>
      <c r="H19" s="694">
        <f t="shared" si="4"/>
        <v>0</v>
      </c>
      <c r="I19" s="693">
        <f t="shared" si="5"/>
        <v>0</v>
      </c>
      <c r="J19" s="693">
        <f t="shared" si="1"/>
        <v>0</v>
      </c>
      <c r="K19" s="695"/>
    </row>
    <row r="20" spans="1:11">
      <c r="A20" s="680">
        <f t="shared" si="0"/>
        <v>15</v>
      </c>
      <c r="B20" s="691" t="s">
        <v>102</v>
      </c>
      <c r="C20" s="693">
        <v>31</v>
      </c>
      <c r="D20" s="696">
        <f t="shared" si="2"/>
        <v>31</v>
      </c>
      <c r="E20" s="697">
        <f>$D$23-SUM($D$11:D20)+1</f>
        <v>62</v>
      </c>
      <c r="F20" s="698">
        <f t="shared" si="3"/>
        <v>0.16986301369863013</v>
      </c>
      <c r="G20" s="692"/>
      <c r="H20" s="694">
        <f t="shared" si="4"/>
        <v>0</v>
      </c>
      <c r="I20" s="693">
        <f t="shared" si="5"/>
        <v>0</v>
      </c>
      <c r="J20" s="693">
        <f t="shared" si="1"/>
        <v>0</v>
      </c>
      <c r="K20" s="695"/>
    </row>
    <row r="21" spans="1:11">
      <c r="A21" s="680">
        <f t="shared" si="0"/>
        <v>16</v>
      </c>
      <c r="B21" s="691" t="s">
        <v>95</v>
      </c>
      <c r="C21" s="693">
        <v>30</v>
      </c>
      <c r="D21" s="696">
        <f t="shared" si="2"/>
        <v>30</v>
      </c>
      <c r="E21" s="697">
        <f>$D$23-SUM($D$11:D21)+1</f>
        <v>32</v>
      </c>
      <c r="F21" s="698">
        <f t="shared" si="3"/>
        <v>8.7671232876712329E-2</v>
      </c>
      <c r="G21" s="692"/>
      <c r="H21" s="694">
        <f t="shared" si="4"/>
        <v>0</v>
      </c>
      <c r="I21" s="693">
        <f t="shared" si="5"/>
        <v>0</v>
      </c>
      <c r="J21" s="693">
        <f t="shared" si="1"/>
        <v>0</v>
      </c>
      <c r="K21" s="695"/>
    </row>
    <row r="22" spans="1:11">
      <c r="A22" s="680">
        <f t="shared" si="0"/>
        <v>17</v>
      </c>
      <c r="B22" s="691" t="s">
        <v>94</v>
      </c>
      <c r="C22" s="693">
        <v>31</v>
      </c>
      <c r="D22" s="696">
        <f t="shared" si="2"/>
        <v>31</v>
      </c>
      <c r="E22" s="697">
        <f>$D$23-SUM($D$11:D22)+1</f>
        <v>1</v>
      </c>
      <c r="F22" s="698">
        <f t="shared" si="3"/>
        <v>2.7397260273972603E-3</v>
      </c>
      <c r="G22" s="692"/>
      <c r="H22" s="694">
        <f t="shared" si="4"/>
        <v>0</v>
      </c>
      <c r="I22" s="693">
        <f t="shared" si="5"/>
        <v>0</v>
      </c>
      <c r="J22" s="693">
        <f t="shared" si="1"/>
        <v>0</v>
      </c>
      <c r="K22" s="695"/>
    </row>
    <row r="23" spans="1:11">
      <c r="A23" s="680">
        <f t="shared" si="0"/>
        <v>18</v>
      </c>
      <c r="B23" s="699"/>
      <c r="C23" s="699" t="s">
        <v>19</v>
      </c>
      <c r="D23" s="700">
        <f>SUM(D11:D22)</f>
        <v>365</v>
      </c>
      <c r="E23" s="699"/>
      <c r="F23" s="701"/>
      <c r="G23" s="692"/>
      <c r="H23" s="702">
        <f>SUM(H11:H22)</f>
        <v>0</v>
      </c>
      <c r="I23" s="702">
        <f>SUM(I11:I22)</f>
        <v>0</v>
      </c>
      <c r="J23" s="701"/>
      <c r="K23" s="703"/>
    </row>
    <row r="24" spans="1:11">
      <c r="B24" s="704"/>
      <c r="C24" s="704"/>
      <c r="D24" s="704"/>
      <c r="E24" s="704"/>
      <c r="F24" s="703"/>
      <c r="G24" s="703"/>
      <c r="H24" s="705"/>
      <c r="I24" s="706"/>
      <c r="J24" s="703"/>
      <c r="K24" s="703"/>
    </row>
    <row r="25" spans="1:11">
      <c r="A25" s="680">
        <f>+A23+1</f>
        <v>19</v>
      </c>
      <c r="B25" s="680" t="s">
        <v>700</v>
      </c>
      <c r="F25" s="707" t="s">
        <v>701</v>
      </c>
      <c r="G25" s="703"/>
      <c r="I25" s="703"/>
      <c r="J25" s="694">
        <v>0</v>
      </c>
    </row>
    <row r="26" spans="1:11">
      <c r="A26" s="680">
        <f>+A25+1</f>
        <v>20</v>
      </c>
      <c r="B26" s="680" t="s">
        <v>702</v>
      </c>
      <c r="F26" s="680" t="str">
        <f>"(Line "&amp;A25&amp;" less line "&amp;A27&amp;")"</f>
        <v>(Line 19 less line 21)</v>
      </c>
      <c r="G26" s="703"/>
      <c r="I26" s="703"/>
      <c r="J26" s="708">
        <f>+J25-J27</f>
        <v>0</v>
      </c>
    </row>
    <row r="27" spans="1:11">
      <c r="A27" s="680">
        <f t="shared" ref="A27:A33" si="6">+A26+1</f>
        <v>21</v>
      </c>
      <c r="B27" s="680" t="s">
        <v>703</v>
      </c>
      <c r="F27" s="680" t="str">
        <f>"(Line "&amp;A10&amp;", Col H)"</f>
        <v>(Line 5, Col H)</v>
      </c>
      <c r="G27" s="703"/>
      <c r="I27" s="703"/>
      <c r="J27" s="693">
        <f>+J10</f>
        <v>0</v>
      </c>
    </row>
    <row r="28" spans="1:11">
      <c r="A28" s="680">
        <f t="shared" si="6"/>
        <v>22</v>
      </c>
      <c r="B28" s="680" t="s">
        <v>704</v>
      </c>
      <c r="F28" s="707" t="s">
        <v>705</v>
      </c>
      <c r="G28" s="703"/>
      <c r="I28" s="703"/>
      <c r="J28" s="694">
        <v>0</v>
      </c>
    </row>
    <row r="29" spans="1:11">
      <c r="A29" s="680">
        <f t="shared" si="6"/>
        <v>23</v>
      </c>
      <c r="B29" s="680" t="str">
        <f>+B26</f>
        <v>Less non Prorated Items</v>
      </c>
      <c r="F29" s="680" t="str">
        <f>"(Line "&amp;A28&amp;" less line "&amp;A30&amp;")"</f>
        <v>(Line 22 less line 24)</v>
      </c>
      <c r="G29" s="703"/>
      <c r="I29" s="703"/>
      <c r="J29" s="708">
        <f>+J28-J30</f>
        <v>0</v>
      </c>
    </row>
    <row r="30" spans="1:11">
      <c r="A30" s="680">
        <f t="shared" si="6"/>
        <v>24</v>
      </c>
      <c r="B30" s="680" t="s">
        <v>706</v>
      </c>
      <c r="F30" s="680" t="str">
        <f>"(Line "&amp;A22&amp;", Col H)"</f>
        <v>(Line 17, Col H)</v>
      </c>
      <c r="G30" s="703"/>
      <c r="I30" s="703"/>
      <c r="J30" s="693">
        <f>+J22</f>
        <v>0</v>
      </c>
    </row>
    <row r="31" spans="1:11">
      <c r="A31" s="680">
        <f t="shared" si="6"/>
        <v>25</v>
      </c>
      <c r="B31" s="707" t="s">
        <v>707</v>
      </c>
      <c r="C31" s="707"/>
      <c r="D31" s="707"/>
      <c r="E31" s="707"/>
      <c r="F31" s="707" t="s">
        <v>847</v>
      </c>
      <c r="G31" s="730"/>
      <c r="H31" s="707"/>
      <c r="I31" s="731"/>
      <c r="J31" s="732">
        <f>J22+(J26+J29)/2</f>
        <v>0</v>
      </c>
    </row>
    <row r="32" spans="1:11">
      <c r="A32" s="680">
        <f t="shared" si="6"/>
        <v>26</v>
      </c>
      <c r="B32" s="680" t="s">
        <v>708</v>
      </c>
      <c r="F32" s="680" t="s">
        <v>805</v>
      </c>
      <c r="G32" s="703"/>
      <c r="I32" s="689"/>
      <c r="J32" s="694">
        <v>0</v>
      </c>
    </row>
    <row r="33" spans="1:10">
      <c r="A33" s="680">
        <f t="shared" si="6"/>
        <v>27</v>
      </c>
      <c r="B33" s="680" t="s">
        <v>799</v>
      </c>
      <c r="F33" s="680" t="str">
        <f>"(Line "&amp;A31&amp;" less line "&amp;A32&amp;")"</f>
        <v>(Line 25 less line 26)</v>
      </c>
      <c r="J33" s="709">
        <f>+J31-J32</f>
        <v>0</v>
      </c>
    </row>
    <row r="35" spans="1:10">
      <c r="A35" s="710"/>
      <c r="B35" s="711"/>
      <c r="C35" s="710"/>
      <c r="D35" s="710"/>
      <c r="E35" s="710"/>
      <c r="F35" s="710"/>
      <c r="G35" s="710"/>
      <c r="H35" s="710"/>
      <c r="I35" s="710"/>
      <c r="J35" s="710"/>
    </row>
    <row r="36" spans="1:10">
      <c r="A36" s="680">
        <f>+A33+1</f>
        <v>28</v>
      </c>
      <c r="B36" s="683" t="s">
        <v>715</v>
      </c>
      <c r="H36" s="684"/>
      <c r="I36" s="684"/>
      <c r="J36" s="684"/>
    </row>
    <row r="37" spans="1:10">
      <c r="A37" s="680">
        <f>+A36+1</f>
        <v>29</v>
      </c>
      <c r="B37" s="770" t="s">
        <v>690</v>
      </c>
      <c r="C37" s="771"/>
      <c r="D37" s="771"/>
      <c r="E37" s="771"/>
      <c r="F37" s="772"/>
      <c r="G37" s="685"/>
      <c r="H37" s="773" t="s">
        <v>691</v>
      </c>
      <c r="I37" s="774"/>
      <c r="J37" s="775"/>
    </row>
    <row r="38" spans="1:10">
      <c r="B38" s="686" t="s">
        <v>73</v>
      </c>
      <c r="C38" s="686" t="s">
        <v>74</v>
      </c>
      <c r="D38" s="686" t="s">
        <v>75</v>
      </c>
      <c r="E38" s="686" t="s">
        <v>76</v>
      </c>
      <c r="F38" s="686" t="s">
        <v>77</v>
      </c>
      <c r="G38" s="685"/>
      <c r="H38" s="686" t="s">
        <v>78</v>
      </c>
      <c r="I38" s="686" t="s">
        <v>79</v>
      </c>
      <c r="J38" s="686" t="s">
        <v>81</v>
      </c>
    </row>
    <row r="39" spans="1:10" ht="47.25">
      <c r="A39" s="680">
        <f>+A37+1</f>
        <v>30</v>
      </c>
      <c r="B39" s="688" t="s">
        <v>201</v>
      </c>
      <c r="C39" s="688" t="s">
        <v>692</v>
      </c>
      <c r="D39" s="688" t="s">
        <v>693</v>
      </c>
      <c r="E39" s="688" t="s">
        <v>694</v>
      </c>
      <c r="F39" s="688" t="s">
        <v>695</v>
      </c>
      <c r="G39" s="689"/>
      <c r="H39" s="688" t="s">
        <v>696</v>
      </c>
      <c r="I39" s="688" t="s">
        <v>697</v>
      </c>
      <c r="J39" s="688" t="s">
        <v>698</v>
      </c>
    </row>
    <row r="40" spans="1:10">
      <c r="A40" s="680">
        <f t="shared" ref="A40:A54" si="7">+A39+1</f>
        <v>31</v>
      </c>
      <c r="C40" s="689"/>
      <c r="D40" s="689"/>
      <c r="E40" s="689"/>
      <c r="F40" s="689"/>
      <c r="G40" s="689"/>
      <c r="H40" s="689"/>
      <c r="I40" s="689"/>
      <c r="J40" s="689"/>
    </row>
    <row r="41" spans="1:10">
      <c r="A41" s="680">
        <f t="shared" si="7"/>
        <v>32</v>
      </c>
      <c r="B41" s="690" t="s">
        <v>699</v>
      </c>
      <c r="C41" s="691"/>
      <c r="D41" s="692"/>
      <c r="E41" s="692"/>
      <c r="F41" s="692"/>
      <c r="G41" s="692"/>
      <c r="H41" s="693"/>
      <c r="I41" s="693"/>
      <c r="J41" s="694">
        <v>0</v>
      </c>
    </row>
    <row r="42" spans="1:10">
      <c r="A42" s="680">
        <f t="shared" si="7"/>
        <v>33</v>
      </c>
      <c r="B42" s="691" t="s">
        <v>101</v>
      </c>
      <c r="C42" s="693">
        <v>31</v>
      </c>
      <c r="D42" s="696">
        <f>C42</f>
        <v>31</v>
      </c>
      <c r="E42" s="697">
        <f>D54-D42+1</f>
        <v>335</v>
      </c>
      <c r="F42" s="698">
        <f>IF(E42=0,0,E42/$D$54)</f>
        <v>0.9178082191780822</v>
      </c>
      <c r="G42" s="692"/>
      <c r="H42" s="694">
        <v>0</v>
      </c>
      <c r="I42" s="693">
        <f>+H42*F42</f>
        <v>0</v>
      </c>
      <c r="J42" s="693">
        <f t="shared" ref="J42:J53" si="8">+I42+J41</f>
        <v>0</v>
      </c>
    </row>
    <row r="43" spans="1:10">
      <c r="A43" s="680">
        <f t="shared" si="7"/>
        <v>34</v>
      </c>
      <c r="B43" s="691" t="s">
        <v>100</v>
      </c>
      <c r="C43" s="694">
        <f>C12</f>
        <v>28</v>
      </c>
      <c r="D43" s="696">
        <f t="shared" ref="D43:D53" si="9">C43</f>
        <v>28</v>
      </c>
      <c r="E43" s="697">
        <f>$D$23-SUM($D$42:D43)+1</f>
        <v>307</v>
      </c>
      <c r="F43" s="698">
        <f t="shared" ref="F43:F53" si="10">IF(E43=0,0,E43/$D$54)</f>
        <v>0.84109589041095889</v>
      </c>
      <c r="G43" s="692"/>
      <c r="H43" s="694">
        <f t="shared" ref="H43:H53" si="11">+H42</f>
        <v>0</v>
      </c>
      <c r="I43" s="693">
        <f t="shared" ref="I43:I53" si="12">+H43*F43</f>
        <v>0</v>
      </c>
      <c r="J43" s="693">
        <f t="shared" si="8"/>
        <v>0</v>
      </c>
    </row>
    <row r="44" spans="1:10">
      <c r="A44" s="680">
        <f t="shared" si="7"/>
        <v>35</v>
      </c>
      <c r="B44" s="691" t="s">
        <v>99</v>
      </c>
      <c r="C44" s="693">
        <v>31</v>
      </c>
      <c r="D44" s="696">
        <f t="shared" si="9"/>
        <v>31</v>
      </c>
      <c r="E44" s="697">
        <f>$D$23-SUM($D$42:D44)+1</f>
        <v>276</v>
      </c>
      <c r="F44" s="698">
        <f t="shared" si="10"/>
        <v>0.75616438356164384</v>
      </c>
      <c r="G44" s="692"/>
      <c r="H44" s="694">
        <f t="shared" si="11"/>
        <v>0</v>
      </c>
      <c r="I44" s="693">
        <f t="shared" si="12"/>
        <v>0</v>
      </c>
      <c r="J44" s="693">
        <f t="shared" si="8"/>
        <v>0</v>
      </c>
    </row>
    <row r="45" spans="1:10">
      <c r="A45" s="680">
        <f t="shared" si="7"/>
        <v>36</v>
      </c>
      <c r="B45" s="691" t="s">
        <v>91</v>
      </c>
      <c r="C45" s="693">
        <v>30</v>
      </c>
      <c r="D45" s="696">
        <f t="shared" si="9"/>
        <v>30</v>
      </c>
      <c r="E45" s="697">
        <f>$D$23-SUM($D$42:D45)+1</f>
        <v>246</v>
      </c>
      <c r="F45" s="698">
        <f t="shared" si="10"/>
        <v>0.67397260273972603</v>
      </c>
      <c r="G45" s="692"/>
      <c r="H45" s="694">
        <f t="shared" si="11"/>
        <v>0</v>
      </c>
      <c r="I45" s="693">
        <f t="shared" si="12"/>
        <v>0</v>
      </c>
      <c r="J45" s="693">
        <f t="shared" si="8"/>
        <v>0</v>
      </c>
    </row>
    <row r="46" spans="1:10">
      <c r="A46" s="680">
        <f t="shared" si="7"/>
        <v>37</v>
      </c>
      <c r="B46" s="691" t="s">
        <v>90</v>
      </c>
      <c r="C46" s="693">
        <v>31</v>
      </c>
      <c r="D46" s="696">
        <f t="shared" si="9"/>
        <v>31</v>
      </c>
      <c r="E46" s="697">
        <f>$D$23-SUM($D$42:D46)+1</f>
        <v>215</v>
      </c>
      <c r="F46" s="698">
        <f t="shared" si="10"/>
        <v>0.58904109589041098</v>
      </c>
      <c r="G46" s="692"/>
      <c r="H46" s="694">
        <f t="shared" si="11"/>
        <v>0</v>
      </c>
      <c r="I46" s="693">
        <f t="shared" si="12"/>
        <v>0</v>
      </c>
      <c r="J46" s="693">
        <f t="shared" si="8"/>
        <v>0</v>
      </c>
    </row>
    <row r="47" spans="1:10">
      <c r="A47" s="680">
        <f t="shared" si="7"/>
        <v>38</v>
      </c>
      <c r="B47" s="691" t="s">
        <v>111</v>
      </c>
      <c r="C47" s="693">
        <v>30</v>
      </c>
      <c r="D47" s="696">
        <f t="shared" si="9"/>
        <v>30</v>
      </c>
      <c r="E47" s="697">
        <f>$D$23-SUM($D$42:D47)+1</f>
        <v>185</v>
      </c>
      <c r="F47" s="698">
        <f t="shared" si="10"/>
        <v>0.50684931506849318</v>
      </c>
      <c r="G47" s="692"/>
      <c r="H47" s="694">
        <f t="shared" si="11"/>
        <v>0</v>
      </c>
      <c r="I47" s="693">
        <f t="shared" si="12"/>
        <v>0</v>
      </c>
      <c r="J47" s="693">
        <f t="shared" si="8"/>
        <v>0</v>
      </c>
    </row>
    <row r="48" spans="1:10">
      <c r="A48" s="680">
        <f t="shared" si="7"/>
        <v>39</v>
      </c>
      <c r="B48" s="691" t="s">
        <v>98</v>
      </c>
      <c r="C48" s="693">
        <v>31</v>
      </c>
      <c r="D48" s="696">
        <f t="shared" si="9"/>
        <v>31</v>
      </c>
      <c r="E48" s="697">
        <f>$D$23-SUM($D$42:D48)+1</f>
        <v>154</v>
      </c>
      <c r="F48" s="698">
        <f t="shared" si="10"/>
        <v>0.42191780821917807</v>
      </c>
      <c r="G48" s="692"/>
      <c r="H48" s="694">
        <f t="shared" si="11"/>
        <v>0</v>
      </c>
      <c r="I48" s="693">
        <f t="shared" si="12"/>
        <v>0</v>
      </c>
      <c r="J48" s="693">
        <f t="shared" si="8"/>
        <v>0</v>
      </c>
    </row>
    <row r="49" spans="1:10">
      <c r="A49" s="680">
        <f t="shared" si="7"/>
        <v>40</v>
      </c>
      <c r="B49" s="691" t="s">
        <v>97</v>
      </c>
      <c r="C49" s="693">
        <v>31</v>
      </c>
      <c r="D49" s="696">
        <f t="shared" si="9"/>
        <v>31</v>
      </c>
      <c r="E49" s="697">
        <f>$D$23-SUM($D$42:D49)+1</f>
        <v>123</v>
      </c>
      <c r="F49" s="698">
        <f t="shared" si="10"/>
        <v>0.33698630136986302</v>
      </c>
      <c r="G49" s="692"/>
      <c r="H49" s="694">
        <f t="shared" si="11"/>
        <v>0</v>
      </c>
      <c r="I49" s="693">
        <f t="shared" si="12"/>
        <v>0</v>
      </c>
      <c r="J49" s="693">
        <f t="shared" si="8"/>
        <v>0</v>
      </c>
    </row>
    <row r="50" spans="1:10">
      <c r="A50" s="680">
        <f t="shared" si="7"/>
        <v>41</v>
      </c>
      <c r="B50" s="691" t="s">
        <v>96</v>
      </c>
      <c r="C50" s="693">
        <v>30</v>
      </c>
      <c r="D50" s="696">
        <f t="shared" si="9"/>
        <v>30</v>
      </c>
      <c r="E50" s="697">
        <f>$D$23-SUM($D$42:D50)+1</f>
        <v>93</v>
      </c>
      <c r="F50" s="698">
        <f t="shared" si="10"/>
        <v>0.25479452054794521</v>
      </c>
      <c r="G50" s="692"/>
      <c r="H50" s="694">
        <f t="shared" si="11"/>
        <v>0</v>
      </c>
      <c r="I50" s="693">
        <f t="shared" si="12"/>
        <v>0</v>
      </c>
      <c r="J50" s="693">
        <f t="shared" si="8"/>
        <v>0</v>
      </c>
    </row>
    <row r="51" spans="1:10">
      <c r="A51" s="680">
        <f t="shared" si="7"/>
        <v>42</v>
      </c>
      <c r="B51" s="691" t="s">
        <v>102</v>
      </c>
      <c r="C51" s="693">
        <v>31</v>
      </c>
      <c r="D51" s="696">
        <f t="shared" si="9"/>
        <v>31</v>
      </c>
      <c r="E51" s="697">
        <f>$D$23-SUM($D$42:D51)+1</f>
        <v>62</v>
      </c>
      <c r="F51" s="698">
        <f t="shared" si="10"/>
        <v>0.16986301369863013</v>
      </c>
      <c r="G51" s="692"/>
      <c r="H51" s="694">
        <f t="shared" si="11"/>
        <v>0</v>
      </c>
      <c r="I51" s="693">
        <f t="shared" si="12"/>
        <v>0</v>
      </c>
      <c r="J51" s="693">
        <f t="shared" si="8"/>
        <v>0</v>
      </c>
    </row>
    <row r="52" spans="1:10">
      <c r="A52" s="680">
        <f t="shared" si="7"/>
        <v>43</v>
      </c>
      <c r="B52" s="691" t="s">
        <v>95</v>
      </c>
      <c r="C52" s="693">
        <v>30</v>
      </c>
      <c r="D52" s="696">
        <f t="shared" si="9"/>
        <v>30</v>
      </c>
      <c r="E52" s="697">
        <f>$D$23-SUM($D$42:D52)+1</f>
        <v>32</v>
      </c>
      <c r="F52" s="698">
        <f t="shared" si="10"/>
        <v>8.7671232876712329E-2</v>
      </c>
      <c r="G52" s="692"/>
      <c r="H52" s="694">
        <f t="shared" si="11"/>
        <v>0</v>
      </c>
      <c r="I52" s="693">
        <f t="shared" si="12"/>
        <v>0</v>
      </c>
      <c r="J52" s="693">
        <f t="shared" si="8"/>
        <v>0</v>
      </c>
    </row>
    <row r="53" spans="1:10">
      <c r="A53" s="680">
        <f t="shared" si="7"/>
        <v>44</v>
      </c>
      <c r="B53" s="691" t="s">
        <v>94</v>
      </c>
      <c r="C53" s="693">
        <v>31</v>
      </c>
      <c r="D53" s="696">
        <f t="shared" si="9"/>
        <v>31</v>
      </c>
      <c r="E53" s="697">
        <f>$D$23-SUM($D$42:D53)+1</f>
        <v>1</v>
      </c>
      <c r="F53" s="698">
        <f t="shared" si="10"/>
        <v>2.7397260273972603E-3</v>
      </c>
      <c r="G53" s="692"/>
      <c r="H53" s="694">
        <f t="shared" si="11"/>
        <v>0</v>
      </c>
      <c r="I53" s="693">
        <f t="shared" si="12"/>
        <v>0</v>
      </c>
      <c r="J53" s="693">
        <f t="shared" si="8"/>
        <v>0</v>
      </c>
    </row>
    <row r="54" spans="1:10">
      <c r="A54" s="680">
        <f t="shared" si="7"/>
        <v>45</v>
      </c>
      <c r="B54" s="699"/>
      <c r="C54" s="699" t="s">
        <v>19</v>
      </c>
      <c r="D54" s="700">
        <f>SUM(D42:D53)</f>
        <v>365</v>
      </c>
      <c r="E54" s="699"/>
      <c r="F54" s="701"/>
      <c r="G54" s="692"/>
      <c r="H54" s="702">
        <f>SUM(H42:H53)</f>
        <v>0</v>
      </c>
      <c r="I54" s="702">
        <f>SUM(I42:I53)</f>
        <v>0</v>
      </c>
      <c r="J54" s="701"/>
    </row>
    <row r="55" spans="1:10">
      <c r="B55" s="704"/>
      <c r="C55" s="704"/>
      <c r="D55" s="704"/>
      <c r="E55" s="704"/>
      <c r="F55" s="703"/>
      <c r="G55" s="703"/>
      <c r="H55" s="705"/>
      <c r="I55" s="706"/>
      <c r="J55" s="703"/>
    </row>
    <row r="56" spans="1:10">
      <c r="A56" s="680">
        <f>+A54+1</f>
        <v>46</v>
      </c>
      <c r="B56" s="680" t="s">
        <v>700</v>
      </c>
      <c r="F56" s="707" t="s">
        <v>710</v>
      </c>
      <c r="G56" s="703"/>
      <c r="I56" s="703"/>
      <c r="J56" s="694">
        <v>0</v>
      </c>
    </row>
    <row r="57" spans="1:10">
      <c r="A57" s="680">
        <f>+A56+1</f>
        <v>47</v>
      </c>
      <c r="B57" s="680" t="s">
        <v>702</v>
      </c>
      <c r="F57" s="680" t="str">
        <f>"(Line "&amp;A56&amp;" less line "&amp;A58&amp;")"</f>
        <v>(Line 46 less line 48)</v>
      </c>
      <c r="G57" s="703"/>
      <c r="I57" s="703"/>
      <c r="J57" s="708">
        <f>+J56-J58</f>
        <v>0</v>
      </c>
    </row>
    <row r="58" spans="1:10">
      <c r="A58" s="680">
        <f t="shared" ref="A58:A64" si="13">+A57+1</f>
        <v>48</v>
      </c>
      <c r="B58" s="680" t="s">
        <v>703</v>
      </c>
      <c r="F58" s="680" t="str">
        <f>"(Line "&amp;A41&amp;", Col H)"</f>
        <v>(Line 32, Col H)</v>
      </c>
      <c r="G58" s="703"/>
      <c r="I58" s="703"/>
      <c r="J58" s="693">
        <f>+J41</f>
        <v>0</v>
      </c>
    </row>
    <row r="59" spans="1:10">
      <c r="A59" s="680">
        <f t="shared" si="13"/>
        <v>49</v>
      </c>
      <c r="B59" s="680" t="s">
        <v>704</v>
      </c>
      <c r="F59" s="707" t="s">
        <v>711</v>
      </c>
      <c r="G59" s="703"/>
      <c r="I59" s="703"/>
      <c r="J59" s="694">
        <v>0</v>
      </c>
    </row>
    <row r="60" spans="1:10">
      <c r="A60" s="680">
        <f t="shared" si="13"/>
        <v>50</v>
      </c>
      <c r="B60" s="680" t="str">
        <f>+B57</f>
        <v>Less non Prorated Items</v>
      </c>
      <c r="F60" s="680" t="str">
        <f>"(Line "&amp;A59&amp;" less line "&amp;A61&amp;")"</f>
        <v>(Line 49 less line 51)</v>
      </c>
      <c r="G60" s="703"/>
      <c r="I60" s="703"/>
      <c r="J60" s="708">
        <f>+J59-J61</f>
        <v>0</v>
      </c>
    </row>
    <row r="61" spans="1:10">
      <c r="A61" s="680">
        <f t="shared" si="13"/>
        <v>51</v>
      </c>
      <c r="B61" s="680" t="s">
        <v>706</v>
      </c>
      <c r="F61" s="680" t="str">
        <f>"(Line "&amp;A53&amp;", Col H)"</f>
        <v>(Line 44, Col H)</v>
      </c>
      <c r="G61" s="703"/>
      <c r="I61" s="703"/>
      <c r="J61" s="693">
        <f>+J53</f>
        <v>0</v>
      </c>
    </row>
    <row r="62" spans="1:10">
      <c r="A62" s="707">
        <f t="shared" si="13"/>
        <v>52</v>
      </c>
      <c r="B62" s="707" t="s">
        <v>707</v>
      </c>
      <c r="C62" s="707"/>
      <c r="D62" s="707"/>
      <c r="E62" s="707"/>
      <c r="F62" s="707" t="s">
        <v>848</v>
      </c>
      <c r="G62" s="730"/>
      <c r="H62" s="707"/>
      <c r="I62" s="731"/>
      <c r="J62" s="732">
        <f>J53+(J57+J60)/2</f>
        <v>0</v>
      </c>
    </row>
    <row r="63" spans="1:10">
      <c r="A63" s="680">
        <f t="shared" si="13"/>
        <v>53</v>
      </c>
      <c r="B63" s="680" t="s">
        <v>708</v>
      </c>
      <c r="F63" s="680" t="s">
        <v>805</v>
      </c>
      <c r="G63" s="703"/>
      <c r="I63" s="689"/>
      <c r="J63" s="694">
        <v>0</v>
      </c>
    </row>
    <row r="64" spans="1:10">
      <c r="A64" s="680">
        <f t="shared" si="13"/>
        <v>54</v>
      </c>
      <c r="B64" s="680" t="s">
        <v>799</v>
      </c>
      <c r="F64" s="680" t="str">
        <f>"(Line "&amp;A62&amp;" less line "&amp;A63&amp;")"</f>
        <v>(Line 52 less line 53)</v>
      </c>
      <c r="J64" s="709">
        <f>+J62-J63</f>
        <v>0</v>
      </c>
    </row>
    <row r="66" spans="1:16">
      <c r="A66" s="710"/>
      <c r="B66" s="711"/>
      <c r="C66" s="710"/>
      <c r="D66" s="710"/>
      <c r="E66" s="710"/>
      <c r="F66" s="710"/>
      <c r="G66" s="710"/>
      <c r="H66" s="710"/>
      <c r="I66" s="710"/>
      <c r="J66" s="710"/>
    </row>
    <row r="67" spans="1:16">
      <c r="A67" s="680">
        <f>+A64+1</f>
        <v>55</v>
      </c>
      <c r="B67" s="683" t="s">
        <v>709</v>
      </c>
      <c r="H67" s="684"/>
      <c r="I67" s="684"/>
      <c r="J67" s="684"/>
    </row>
    <row r="68" spans="1:16">
      <c r="A68" s="680">
        <f>+A67+1</f>
        <v>56</v>
      </c>
      <c r="B68" s="770" t="s">
        <v>690</v>
      </c>
      <c r="C68" s="771"/>
      <c r="D68" s="771"/>
      <c r="E68" s="771"/>
      <c r="F68" s="772"/>
      <c r="G68" s="685"/>
      <c r="H68" s="773" t="s">
        <v>691</v>
      </c>
      <c r="I68" s="774"/>
      <c r="J68" s="775"/>
    </row>
    <row r="69" spans="1:16">
      <c r="B69" s="686" t="s">
        <v>73</v>
      </c>
      <c r="C69" s="686" t="s">
        <v>74</v>
      </c>
      <c r="D69" s="686" t="s">
        <v>75</v>
      </c>
      <c r="E69" s="686" t="s">
        <v>76</v>
      </c>
      <c r="F69" s="686" t="s">
        <v>77</v>
      </c>
      <c r="G69" s="685"/>
      <c r="H69" s="686" t="s">
        <v>78</v>
      </c>
      <c r="I69" s="686" t="s">
        <v>79</v>
      </c>
      <c r="J69" s="686" t="s">
        <v>81</v>
      </c>
    </row>
    <row r="70" spans="1:16" ht="47.25">
      <c r="A70" s="680">
        <f>+A68+1</f>
        <v>57</v>
      </c>
      <c r="B70" s="688" t="s">
        <v>201</v>
      </c>
      <c r="C70" s="688" t="s">
        <v>692</v>
      </c>
      <c r="D70" s="688" t="s">
        <v>693</v>
      </c>
      <c r="E70" s="688" t="s">
        <v>694</v>
      </c>
      <c r="F70" s="688" t="s">
        <v>695</v>
      </c>
      <c r="G70" s="689"/>
      <c r="H70" s="688" t="s">
        <v>696</v>
      </c>
      <c r="I70" s="688" t="s">
        <v>697</v>
      </c>
      <c r="J70" s="688" t="s">
        <v>698</v>
      </c>
    </row>
    <row r="71" spans="1:16">
      <c r="A71" s="680">
        <f t="shared" ref="A71:A85" si="14">+A70+1</f>
        <v>58</v>
      </c>
      <c r="C71" s="689"/>
      <c r="D71" s="689"/>
      <c r="E71" s="689"/>
      <c r="F71" s="689"/>
      <c r="G71" s="689"/>
      <c r="H71" s="689"/>
      <c r="I71" s="689"/>
      <c r="J71" s="689"/>
    </row>
    <row r="72" spans="1:16">
      <c r="A72" s="680">
        <f t="shared" si="14"/>
        <v>59</v>
      </c>
      <c r="B72" s="690" t="s">
        <v>699</v>
      </c>
      <c r="C72" s="691"/>
      <c r="D72" s="692"/>
      <c r="E72" s="692"/>
      <c r="F72" s="692"/>
      <c r="G72" s="692"/>
      <c r="H72" s="693"/>
      <c r="I72" s="693"/>
      <c r="J72" s="694">
        <v>66844</v>
      </c>
      <c r="K72" s="712"/>
    </row>
    <row r="73" spans="1:16">
      <c r="A73" s="680">
        <f t="shared" si="14"/>
        <v>60</v>
      </c>
      <c r="B73" s="691" t="s">
        <v>101</v>
      </c>
      <c r="C73" s="693">
        <v>31</v>
      </c>
      <c r="D73" s="696">
        <f>C73</f>
        <v>31</v>
      </c>
      <c r="E73" s="697">
        <f>D85-D73+1</f>
        <v>335</v>
      </c>
      <c r="F73" s="698">
        <f>IF(E73=0,0,E73/$D$85)</f>
        <v>0.9178082191780822</v>
      </c>
      <c r="G73" s="692"/>
      <c r="H73" s="694">
        <v>91308.333333333328</v>
      </c>
      <c r="I73" s="693">
        <f>+H73*F73</f>
        <v>83803.53881278538</v>
      </c>
      <c r="J73" s="693">
        <f t="shared" ref="J73:J83" si="15">+I73+J72</f>
        <v>150647.53881278538</v>
      </c>
      <c r="L73" s="713"/>
      <c r="M73" s="714"/>
    </row>
    <row r="74" spans="1:16">
      <c r="A74" s="680">
        <f t="shared" si="14"/>
        <v>61</v>
      </c>
      <c r="B74" s="691" t="s">
        <v>100</v>
      </c>
      <c r="C74" s="694">
        <f>C12</f>
        <v>28</v>
      </c>
      <c r="D74" s="696">
        <f t="shared" ref="D74:D84" si="16">C74</f>
        <v>28</v>
      </c>
      <c r="E74" s="697">
        <f>$D$23-SUM($D$73:D74)+1</f>
        <v>307</v>
      </c>
      <c r="F74" s="698">
        <f t="shared" ref="F74:F84" si="17">IF(E74=0,0,E74/$D$85)</f>
        <v>0.84109589041095889</v>
      </c>
      <c r="G74" s="715"/>
      <c r="H74" s="694">
        <v>91308.333333333328</v>
      </c>
      <c r="I74" s="693">
        <f t="shared" ref="I74:I82" si="18">+H74*F74</f>
        <v>76799.063926940638</v>
      </c>
      <c r="J74" s="693">
        <f t="shared" si="15"/>
        <v>227446.60273972602</v>
      </c>
      <c r="L74" s="713"/>
      <c r="M74" s="713"/>
    </row>
    <row r="75" spans="1:16">
      <c r="A75" s="680">
        <f t="shared" si="14"/>
        <v>62</v>
      </c>
      <c r="B75" s="691" t="s">
        <v>99</v>
      </c>
      <c r="C75" s="693">
        <v>31</v>
      </c>
      <c r="D75" s="696">
        <f t="shared" si="16"/>
        <v>31</v>
      </c>
      <c r="E75" s="697">
        <f>$D$23-SUM($D$73:D75)+1</f>
        <v>276</v>
      </c>
      <c r="F75" s="698">
        <f t="shared" si="17"/>
        <v>0.75616438356164384</v>
      </c>
      <c r="G75" s="715"/>
      <c r="H75" s="694">
        <v>91308.333333333328</v>
      </c>
      <c r="I75" s="693">
        <f t="shared" si="18"/>
        <v>69044.109589041094</v>
      </c>
      <c r="J75" s="693">
        <f t="shared" si="15"/>
        <v>296490.71232876711</v>
      </c>
      <c r="L75" s="713"/>
      <c r="M75" s="713"/>
    </row>
    <row r="76" spans="1:16">
      <c r="A76" s="680">
        <f t="shared" si="14"/>
        <v>63</v>
      </c>
      <c r="B76" s="691" t="s">
        <v>91</v>
      </c>
      <c r="C76" s="693">
        <v>30</v>
      </c>
      <c r="D76" s="696">
        <f t="shared" si="16"/>
        <v>30</v>
      </c>
      <c r="E76" s="697">
        <f>$D$23-SUM($D$73:D76)+1</f>
        <v>246</v>
      </c>
      <c r="F76" s="698">
        <f t="shared" si="17"/>
        <v>0.67397260273972603</v>
      </c>
      <c r="G76" s="715"/>
      <c r="H76" s="694">
        <v>91308.333333333328</v>
      </c>
      <c r="I76" s="693">
        <f t="shared" si="18"/>
        <v>61539.315068493146</v>
      </c>
      <c r="J76" s="693">
        <f t="shared" si="15"/>
        <v>358030.02739726024</v>
      </c>
      <c r="L76" s="713"/>
      <c r="M76" s="713"/>
    </row>
    <row r="77" spans="1:16">
      <c r="A77" s="680">
        <f t="shared" si="14"/>
        <v>64</v>
      </c>
      <c r="B77" s="691" t="s">
        <v>90</v>
      </c>
      <c r="C77" s="693">
        <v>31</v>
      </c>
      <c r="D77" s="696">
        <f t="shared" si="16"/>
        <v>31</v>
      </c>
      <c r="E77" s="697">
        <f>$D$23-SUM($D$73:D77)+1</f>
        <v>215</v>
      </c>
      <c r="F77" s="698">
        <f t="shared" si="17"/>
        <v>0.58904109589041098</v>
      </c>
      <c r="G77" s="715"/>
      <c r="H77" s="694">
        <v>91308.333333333328</v>
      </c>
      <c r="I77" s="693">
        <f t="shared" si="18"/>
        <v>53784.360730593609</v>
      </c>
      <c r="J77" s="693">
        <f t="shared" si="15"/>
        <v>411814.38812785386</v>
      </c>
      <c r="L77" s="713"/>
      <c r="M77" s="713"/>
    </row>
    <row r="78" spans="1:16">
      <c r="A78" s="680">
        <f t="shared" si="14"/>
        <v>65</v>
      </c>
      <c r="B78" s="691" t="s">
        <v>111</v>
      </c>
      <c r="C78" s="693">
        <v>30</v>
      </c>
      <c r="D78" s="696">
        <f t="shared" si="16"/>
        <v>30</v>
      </c>
      <c r="E78" s="697">
        <f>$D$23-SUM($D$73:D78)+1</f>
        <v>185</v>
      </c>
      <c r="F78" s="698">
        <f t="shared" si="17"/>
        <v>0.50684931506849318</v>
      </c>
      <c r="G78" s="715"/>
      <c r="H78" s="694">
        <v>91308.333333333328</v>
      </c>
      <c r="I78" s="693">
        <f t="shared" si="18"/>
        <v>46279.566210045661</v>
      </c>
      <c r="J78" s="693">
        <f t="shared" si="15"/>
        <v>458093.95433789951</v>
      </c>
      <c r="L78" s="713"/>
      <c r="M78" s="713"/>
    </row>
    <row r="79" spans="1:16">
      <c r="A79" s="680">
        <f t="shared" si="14"/>
        <v>66</v>
      </c>
      <c r="B79" s="691" t="s">
        <v>98</v>
      </c>
      <c r="C79" s="693">
        <v>31</v>
      </c>
      <c r="D79" s="696">
        <f t="shared" si="16"/>
        <v>31</v>
      </c>
      <c r="E79" s="697">
        <f>$D$23-SUM($D$73:D79)+1</f>
        <v>154</v>
      </c>
      <c r="F79" s="698">
        <f t="shared" si="17"/>
        <v>0.42191780821917807</v>
      </c>
      <c r="G79" s="715"/>
      <c r="H79" s="694">
        <v>91308.333333333328</v>
      </c>
      <c r="I79" s="693">
        <f t="shared" si="18"/>
        <v>38524.611872146117</v>
      </c>
      <c r="J79" s="693">
        <f t="shared" si="15"/>
        <v>496618.56621004565</v>
      </c>
      <c r="L79" s="713"/>
      <c r="M79" s="713"/>
      <c r="N79" s="716"/>
      <c r="P79" s="713"/>
    </row>
    <row r="80" spans="1:16">
      <c r="A80" s="680">
        <f t="shared" si="14"/>
        <v>67</v>
      </c>
      <c r="B80" s="691" t="s">
        <v>97</v>
      </c>
      <c r="C80" s="693">
        <v>31</v>
      </c>
      <c r="D80" s="696">
        <f t="shared" si="16"/>
        <v>31</v>
      </c>
      <c r="E80" s="697">
        <f>$D$23-SUM($D$73:D80)+1</f>
        <v>123</v>
      </c>
      <c r="F80" s="698">
        <f t="shared" si="17"/>
        <v>0.33698630136986302</v>
      </c>
      <c r="G80" s="715"/>
      <c r="H80" s="694">
        <v>91308.333333333328</v>
      </c>
      <c r="I80" s="693">
        <f t="shared" si="18"/>
        <v>30769.657534246573</v>
      </c>
      <c r="J80" s="693">
        <f t="shared" si="15"/>
        <v>527388.22374429228</v>
      </c>
      <c r="L80" s="713"/>
      <c r="M80" s="713"/>
      <c r="N80" s="716"/>
      <c r="P80" s="713"/>
    </row>
    <row r="81" spans="1:16">
      <c r="A81" s="680">
        <f t="shared" si="14"/>
        <v>68</v>
      </c>
      <c r="B81" s="691" t="s">
        <v>96</v>
      </c>
      <c r="C81" s="693">
        <v>30</v>
      </c>
      <c r="D81" s="696">
        <f t="shared" si="16"/>
        <v>30</v>
      </c>
      <c r="E81" s="697">
        <f>$D$23-SUM($D$73:D81)+1</f>
        <v>93</v>
      </c>
      <c r="F81" s="698">
        <f t="shared" si="17"/>
        <v>0.25479452054794521</v>
      </c>
      <c r="G81" s="715"/>
      <c r="H81" s="694">
        <v>91308.333333333328</v>
      </c>
      <c r="I81" s="693">
        <f t="shared" si="18"/>
        <v>23264.863013698628</v>
      </c>
      <c r="J81" s="693">
        <f t="shared" si="15"/>
        <v>550653.08675799088</v>
      </c>
      <c r="L81" s="713"/>
      <c r="M81" s="713"/>
      <c r="N81" s="716"/>
      <c r="P81" s="713"/>
    </row>
    <row r="82" spans="1:16">
      <c r="A82" s="680">
        <f t="shared" si="14"/>
        <v>69</v>
      </c>
      <c r="B82" s="691" t="s">
        <v>102</v>
      </c>
      <c r="C82" s="693">
        <v>31</v>
      </c>
      <c r="D82" s="696">
        <f t="shared" si="16"/>
        <v>31</v>
      </c>
      <c r="E82" s="697">
        <f>$D$23-SUM($D$73:D82)+1</f>
        <v>62</v>
      </c>
      <c r="F82" s="698">
        <f t="shared" si="17"/>
        <v>0.16986301369863013</v>
      </c>
      <c r="G82" s="715"/>
      <c r="H82" s="694">
        <v>91308.333333333328</v>
      </c>
      <c r="I82" s="693">
        <f t="shared" si="18"/>
        <v>15509.908675799086</v>
      </c>
      <c r="J82" s="693">
        <f t="shared" si="15"/>
        <v>566162.99543378991</v>
      </c>
      <c r="L82" s="713"/>
      <c r="M82" s="713"/>
      <c r="N82" s="716"/>
      <c r="P82" s="713"/>
    </row>
    <row r="83" spans="1:16">
      <c r="A83" s="680">
        <f t="shared" si="14"/>
        <v>70</v>
      </c>
      <c r="B83" s="691" t="s">
        <v>95</v>
      </c>
      <c r="C83" s="693">
        <v>30</v>
      </c>
      <c r="D83" s="696">
        <f t="shared" si="16"/>
        <v>30</v>
      </c>
      <c r="E83" s="697">
        <f>$D$23-SUM($D$73:D83)+1</f>
        <v>32</v>
      </c>
      <c r="F83" s="698">
        <f t="shared" si="17"/>
        <v>8.7671232876712329E-2</v>
      </c>
      <c r="G83" s="715"/>
      <c r="H83" s="694">
        <v>91308.333333333328</v>
      </c>
      <c r="I83" s="693">
        <f>+H83*F83</f>
        <v>8005.1141552511408</v>
      </c>
      <c r="J83" s="693">
        <f t="shared" si="15"/>
        <v>574168.10958904109</v>
      </c>
      <c r="L83" s="713"/>
      <c r="M83" s="713"/>
      <c r="N83" s="716"/>
      <c r="P83" s="713"/>
    </row>
    <row r="84" spans="1:16">
      <c r="A84" s="680">
        <f t="shared" si="14"/>
        <v>71</v>
      </c>
      <c r="B84" s="691" t="s">
        <v>94</v>
      </c>
      <c r="C84" s="693">
        <v>31</v>
      </c>
      <c r="D84" s="696">
        <f t="shared" si="16"/>
        <v>31</v>
      </c>
      <c r="E84" s="697">
        <f>$D$23-SUM($D$73:D84)+1</f>
        <v>1</v>
      </c>
      <c r="F84" s="698">
        <f t="shared" si="17"/>
        <v>2.7397260273972603E-3</v>
      </c>
      <c r="G84" s="715"/>
      <c r="H84" s="694">
        <v>91308.333333333328</v>
      </c>
      <c r="I84" s="693">
        <f>+H84*F84</f>
        <v>250.15981735159815</v>
      </c>
      <c r="J84" s="693">
        <f>+I84+J83</f>
        <v>574418.2694063927</v>
      </c>
      <c r="K84" s="717"/>
      <c r="L84" s="713"/>
      <c r="M84" s="713"/>
      <c r="N84" s="716"/>
      <c r="P84" s="713"/>
    </row>
    <row r="85" spans="1:16">
      <c r="A85" s="680">
        <f t="shared" si="14"/>
        <v>72</v>
      </c>
      <c r="B85" s="699"/>
      <c r="C85" s="699" t="s">
        <v>19</v>
      </c>
      <c r="D85" s="700">
        <f>SUM(D73:D84)</f>
        <v>365</v>
      </c>
      <c r="E85" s="699"/>
      <c r="F85" s="701"/>
      <c r="G85" s="692"/>
      <c r="H85" s="702">
        <f>SUM(H73:H84)</f>
        <v>1095700.0000000002</v>
      </c>
      <c r="I85" s="702">
        <f>SUM(I73:I84)</f>
        <v>507574.26940639265</v>
      </c>
      <c r="J85" s="701"/>
    </row>
    <row r="86" spans="1:16">
      <c r="B86" s="704"/>
      <c r="C86" s="704"/>
      <c r="D86" s="704"/>
      <c r="E86" s="704"/>
      <c r="F86" s="703"/>
      <c r="G86" s="703"/>
      <c r="H86" s="718"/>
      <c r="I86" s="706"/>
      <c r="J86" s="703"/>
    </row>
    <row r="87" spans="1:16">
      <c r="A87" s="680">
        <f>+A85+1</f>
        <v>73</v>
      </c>
      <c r="B87" s="680" t="s">
        <v>700</v>
      </c>
      <c r="F87" s="707" t="s">
        <v>710</v>
      </c>
      <c r="G87" s="703"/>
      <c r="I87" s="703"/>
      <c r="J87" s="694">
        <v>66844</v>
      </c>
      <c r="M87" s="719"/>
    </row>
    <row r="88" spans="1:16">
      <c r="A88" s="680">
        <f>+A87+1</f>
        <v>74</v>
      </c>
      <c r="B88" s="680" t="s">
        <v>845</v>
      </c>
      <c r="F88" s="680" t="str">
        <f>"(Line "&amp;A87&amp;" less line "&amp;A89&amp;")"</f>
        <v>(Line 73 less line 75)</v>
      </c>
      <c r="G88" s="703"/>
      <c r="I88" s="703"/>
      <c r="J88" s="708">
        <f>+J87-J89</f>
        <v>0</v>
      </c>
    </row>
    <row r="89" spans="1:16">
      <c r="A89" s="680">
        <f t="shared" ref="A89:A95" si="19">+A88+1</f>
        <v>75</v>
      </c>
      <c r="B89" s="680" t="s">
        <v>703</v>
      </c>
      <c r="F89" s="680" t="str">
        <f>"(Line "&amp;A72&amp;", Col H)"</f>
        <v>(Line 59, Col H)</v>
      </c>
      <c r="G89" s="703"/>
      <c r="I89" s="703"/>
      <c r="J89" s="693">
        <f>+J72</f>
        <v>66844</v>
      </c>
    </row>
    <row r="90" spans="1:16">
      <c r="A90" s="680">
        <f t="shared" si="19"/>
        <v>76</v>
      </c>
      <c r="B90" s="680" t="s">
        <v>704</v>
      </c>
      <c r="F90" s="707" t="s">
        <v>711</v>
      </c>
      <c r="G90" s="703"/>
      <c r="I90" s="703"/>
      <c r="J90" s="694">
        <v>1162544</v>
      </c>
    </row>
    <row r="91" spans="1:16">
      <c r="A91" s="680">
        <f t="shared" si="19"/>
        <v>77</v>
      </c>
      <c r="B91" s="680" t="str">
        <f>+B88</f>
        <v xml:space="preserve">Less non Prorated Items </v>
      </c>
      <c r="F91" s="680" t="str">
        <f>"(Line "&amp;A90&amp;" less line "&amp;A92&amp;")"</f>
        <v>(Line 76 less line 78)</v>
      </c>
      <c r="G91" s="703"/>
      <c r="I91" s="703"/>
      <c r="J91" s="708">
        <f>J90-J92</f>
        <v>588125.7305936073</v>
      </c>
    </row>
    <row r="92" spans="1:16">
      <c r="A92" s="680">
        <f t="shared" si="19"/>
        <v>78</v>
      </c>
      <c r="B92" s="680" t="s">
        <v>706</v>
      </c>
      <c r="F92" s="680" t="str">
        <f>"(Line "&amp;A84&amp;", Col H)"</f>
        <v>(Line 71, Col H)</v>
      </c>
      <c r="G92" s="703"/>
      <c r="I92" s="703"/>
      <c r="J92" s="720">
        <f>J84</f>
        <v>574418.2694063927</v>
      </c>
    </row>
    <row r="93" spans="1:16">
      <c r="A93" s="680">
        <f t="shared" si="19"/>
        <v>79</v>
      </c>
      <c r="B93" s="707" t="s">
        <v>707</v>
      </c>
      <c r="C93" s="707"/>
      <c r="D93" s="707"/>
      <c r="E93" s="707"/>
      <c r="F93" s="707" t="s">
        <v>849</v>
      </c>
      <c r="G93" s="730"/>
      <c r="H93" s="707"/>
      <c r="I93" s="731"/>
      <c r="J93" s="732">
        <f>J84+(J88+J91)/2</f>
        <v>868481.13470319635</v>
      </c>
    </row>
    <row r="94" spans="1:16">
      <c r="A94" s="680">
        <f t="shared" si="19"/>
        <v>80</v>
      </c>
      <c r="B94" s="680" t="s">
        <v>708</v>
      </c>
      <c r="F94" s="680" t="s">
        <v>805</v>
      </c>
      <c r="G94" s="703"/>
      <c r="I94" s="689"/>
      <c r="J94" s="694">
        <v>0</v>
      </c>
    </row>
    <row r="95" spans="1:16">
      <c r="A95" s="680">
        <f t="shared" si="19"/>
        <v>81</v>
      </c>
      <c r="B95" s="680" t="s">
        <v>799</v>
      </c>
      <c r="F95" s="680" t="str">
        <f>"(Line "&amp;A93&amp;" less line "&amp;A94&amp;")"</f>
        <v>(Line 79 less line 80)</v>
      </c>
      <c r="J95" s="733">
        <f>+J93-J94</f>
        <v>868481.13470319635</v>
      </c>
    </row>
    <row r="98" spans="1:10">
      <c r="A98" s="680">
        <f>+A95+1</f>
        <v>82</v>
      </c>
      <c r="B98" s="683" t="s">
        <v>712</v>
      </c>
      <c r="H98" s="684"/>
      <c r="I98" s="684"/>
      <c r="J98" s="684"/>
    </row>
    <row r="99" spans="1:10">
      <c r="A99" s="680">
        <f>+A98+1</f>
        <v>83</v>
      </c>
      <c r="B99" s="770" t="s">
        <v>690</v>
      </c>
      <c r="C99" s="771"/>
      <c r="D99" s="771"/>
      <c r="E99" s="771"/>
      <c r="F99" s="772"/>
      <c r="G99" s="685"/>
      <c r="H99" s="773" t="s">
        <v>691</v>
      </c>
      <c r="I99" s="774"/>
      <c r="J99" s="775"/>
    </row>
    <row r="100" spans="1:10">
      <c r="B100" s="686" t="s">
        <v>73</v>
      </c>
      <c r="C100" s="686" t="s">
        <v>74</v>
      </c>
      <c r="D100" s="686" t="s">
        <v>75</v>
      </c>
      <c r="E100" s="686" t="s">
        <v>76</v>
      </c>
      <c r="F100" s="686" t="s">
        <v>77</v>
      </c>
      <c r="G100" s="685"/>
      <c r="H100" s="686" t="s">
        <v>78</v>
      </c>
      <c r="I100" s="686" t="s">
        <v>79</v>
      </c>
      <c r="J100" s="686" t="s">
        <v>81</v>
      </c>
    </row>
    <row r="101" spans="1:10" ht="47.25">
      <c r="A101" s="680">
        <f>+A99+1</f>
        <v>84</v>
      </c>
      <c r="B101" s="688" t="s">
        <v>201</v>
      </c>
      <c r="C101" s="688" t="s">
        <v>692</v>
      </c>
      <c r="D101" s="688" t="s">
        <v>693</v>
      </c>
      <c r="E101" s="688" t="s">
        <v>694</v>
      </c>
      <c r="F101" s="688" t="s">
        <v>695</v>
      </c>
      <c r="G101" s="689"/>
      <c r="H101" s="688" t="s">
        <v>696</v>
      </c>
      <c r="I101" s="688" t="s">
        <v>697</v>
      </c>
      <c r="J101" s="688" t="s">
        <v>698</v>
      </c>
    </row>
    <row r="102" spans="1:10">
      <c r="A102" s="680">
        <f t="shared" ref="A102:A116" si="20">+A101+1</f>
        <v>85</v>
      </c>
      <c r="C102" s="689"/>
      <c r="D102" s="689"/>
      <c r="E102" s="689"/>
      <c r="F102" s="689"/>
      <c r="G102" s="689"/>
      <c r="H102" s="689"/>
      <c r="I102" s="689"/>
      <c r="J102" s="689"/>
    </row>
    <row r="103" spans="1:10">
      <c r="A103" s="680">
        <f t="shared" si="20"/>
        <v>86</v>
      </c>
      <c r="B103" s="690" t="s">
        <v>699</v>
      </c>
      <c r="C103" s="691"/>
      <c r="D103" s="692"/>
      <c r="E103" s="692"/>
      <c r="F103" s="692"/>
      <c r="G103" s="692"/>
      <c r="H103" s="693"/>
      <c r="I103" s="693"/>
      <c r="J103" s="694">
        <v>152555</v>
      </c>
    </row>
    <row r="104" spans="1:10">
      <c r="A104" s="680">
        <f t="shared" si="20"/>
        <v>87</v>
      </c>
      <c r="B104" s="691" t="s">
        <v>101</v>
      </c>
      <c r="C104" s="693">
        <v>31</v>
      </c>
      <c r="D104" s="696">
        <f>C104</f>
        <v>31</v>
      </c>
      <c r="E104" s="697">
        <f>D116-D104+1</f>
        <v>335</v>
      </c>
      <c r="F104" s="698">
        <f>IF(E104=0,0,E104/$D$116)</f>
        <v>0.9178082191780822</v>
      </c>
      <c r="G104" s="692"/>
      <c r="H104" s="694">
        <v>9575.4166666666661</v>
      </c>
      <c r="I104" s="693">
        <f>+H104*F104</f>
        <v>8788.3961187214609</v>
      </c>
      <c r="J104" s="693">
        <f t="shared" ref="J104:J115" si="21">+I104+J103</f>
        <v>161343.39611872146</v>
      </c>
    </row>
    <row r="105" spans="1:10">
      <c r="A105" s="680">
        <f t="shared" si="20"/>
        <v>88</v>
      </c>
      <c r="B105" s="691" t="s">
        <v>100</v>
      </c>
      <c r="C105" s="694">
        <v>28</v>
      </c>
      <c r="D105" s="696">
        <f t="shared" ref="D105:D115" si="22">C105</f>
        <v>28</v>
      </c>
      <c r="E105" s="697">
        <f>$D$23-SUM($D$104:D105)+1</f>
        <v>307</v>
      </c>
      <c r="F105" s="698">
        <f t="shared" ref="F105:F115" si="23">IF(E105=0,0,E105/$D$116)</f>
        <v>0.84109589041095889</v>
      </c>
      <c r="G105" s="692"/>
      <c r="H105" s="694">
        <v>9575.4166666666661</v>
      </c>
      <c r="I105" s="693">
        <f t="shared" ref="I105:I115" si="24">+H105*F105</f>
        <v>8053.8436073059356</v>
      </c>
      <c r="J105" s="693">
        <f t="shared" si="21"/>
        <v>169397.23972602739</v>
      </c>
    </row>
    <row r="106" spans="1:10">
      <c r="A106" s="680">
        <f t="shared" si="20"/>
        <v>89</v>
      </c>
      <c r="B106" s="691" t="s">
        <v>99</v>
      </c>
      <c r="C106" s="693">
        <v>31</v>
      </c>
      <c r="D106" s="696">
        <f t="shared" si="22"/>
        <v>31</v>
      </c>
      <c r="E106" s="697">
        <f>$D$23-SUM($D$104:D106)+1</f>
        <v>276</v>
      </c>
      <c r="F106" s="698">
        <f t="shared" si="23"/>
        <v>0.75616438356164384</v>
      </c>
      <c r="G106" s="692"/>
      <c r="H106" s="694">
        <v>9575.4166666666661</v>
      </c>
      <c r="I106" s="693">
        <f t="shared" si="24"/>
        <v>7240.58904109589</v>
      </c>
      <c r="J106" s="693">
        <f t="shared" si="21"/>
        <v>176637.82876712328</v>
      </c>
    </row>
    <row r="107" spans="1:10">
      <c r="A107" s="680">
        <f t="shared" si="20"/>
        <v>90</v>
      </c>
      <c r="B107" s="691" t="s">
        <v>91</v>
      </c>
      <c r="C107" s="693">
        <v>30</v>
      </c>
      <c r="D107" s="696">
        <f t="shared" si="22"/>
        <v>30</v>
      </c>
      <c r="E107" s="697">
        <f>$D$23-SUM($D$104:D107)+1</f>
        <v>246</v>
      </c>
      <c r="F107" s="698">
        <f t="shared" si="23"/>
        <v>0.67397260273972603</v>
      </c>
      <c r="G107" s="692"/>
      <c r="H107" s="694">
        <v>9575.4166666666661</v>
      </c>
      <c r="I107" s="693">
        <f t="shared" si="24"/>
        <v>6453.5684931506848</v>
      </c>
      <c r="J107" s="693">
        <f t="shared" si="21"/>
        <v>183091.39726027398</v>
      </c>
    </row>
    <row r="108" spans="1:10">
      <c r="A108" s="680">
        <f t="shared" si="20"/>
        <v>91</v>
      </c>
      <c r="B108" s="691" t="s">
        <v>90</v>
      </c>
      <c r="C108" s="693">
        <v>31</v>
      </c>
      <c r="D108" s="696">
        <f t="shared" si="22"/>
        <v>31</v>
      </c>
      <c r="E108" s="697">
        <f>$D$23-SUM($D$104:D108)+1</f>
        <v>215</v>
      </c>
      <c r="F108" s="698">
        <f t="shared" si="23"/>
        <v>0.58904109589041098</v>
      </c>
      <c r="G108" s="692"/>
      <c r="H108" s="694">
        <v>9575.4166666666661</v>
      </c>
      <c r="I108" s="693">
        <f t="shared" si="24"/>
        <v>5640.3139269406392</v>
      </c>
      <c r="J108" s="693">
        <f t="shared" si="21"/>
        <v>188731.71118721462</v>
      </c>
    </row>
    <row r="109" spans="1:10">
      <c r="A109" s="680">
        <f t="shared" si="20"/>
        <v>92</v>
      </c>
      <c r="B109" s="691" t="s">
        <v>111</v>
      </c>
      <c r="C109" s="693">
        <v>30</v>
      </c>
      <c r="D109" s="696">
        <f t="shared" si="22"/>
        <v>30</v>
      </c>
      <c r="E109" s="697">
        <f>$D$23-SUM($D$104:D109)+1</f>
        <v>185</v>
      </c>
      <c r="F109" s="698">
        <f t="shared" si="23"/>
        <v>0.50684931506849318</v>
      </c>
      <c r="G109" s="692"/>
      <c r="H109" s="694">
        <v>9575.4166666666661</v>
      </c>
      <c r="I109" s="693">
        <f t="shared" si="24"/>
        <v>4853.2933789954341</v>
      </c>
      <c r="J109" s="693">
        <f t="shared" si="21"/>
        <v>193585.00456621006</v>
      </c>
    </row>
    <row r="110" spans="1:10">
      <c r="A110" s="680">
        <f t="shared" si="20"/>
        <v>93</v>
      </c>
      <c r="B110" s="691" t="s">
        <v>98</v>
      </c>
      <c r="C110" s="693">
        <v>31</v>
      </c>
      <c r="D110" s="696">
        <f t="shared" si="22"/>
        <v>31</v>
      </c>
      <c r="E110" s="697">
        <f>$D$23-SUM($D$104:D110)+1</f>
        <v>154</v>
      </c>
      <c r="F110" s="698">
        <f t="shared" si="23"/>
        <v>0.42191780821917807</v>
      </c>
      <c r="G110" s="692"/>
      <c r="H110" s="694">
        <v>9575.4166666666661</v>
      </c>
      <c r="I110" s="693">
        <f t="shared" si="24"/>
        <v>4040.0388127853876</v>
      </c>
      <c r="J110" s="693">
        <f t="shared" si="21"/>
        <v>197625.04337899544</v>
      </c>
    </row>
    <row r="111" spans="1:10">
      <c r="A111" s="680">
        <f t="shared" si="20"/>
        <v>94</v>
      </c>
      <c r="B111" s="691" t="s">
        <v>97</v>
      </c>
      <c r="C111" s="693">
        <v>31</v>
      </c>
      <c r="D111" s="696">
        <f t="shared" si="22"/>
        <v>31</v>
      </c>
      <c r="E111" s="697">
        <f>$D$23-SUM($D$104:D111)+1</f>
        <v>123</v>
      </c>
      <c r="F111" s="698">
        <f t="shared" si="23"/>
        <v>0.33698630136986302</v>
      </c>
      <c r="G111" s="692"/>
      <c r="H111" s="694">
        <v>9575.4166666666661</v>
      </c>
      <c r="I111" s="693">
        <f t="shared" si="24"/>
        <v>3226.7842465753424</v>
      </c>
      <c r="J111" s="693">
        <f t="shared" si="21"/>
        <v>200851.82762557079</v>
      </c>
    </row>
    <row r="112" spans="1:10">
      <c r="A112" s="680">
        <f t="shared" si="20"/>
        <v>95</v>
      </c>
      <c r="B112" s="691" t="s">
        <v>96</v>
      </c>
      <c r="C112" s="693">
        <v>30</v>
      </c>
      <c r="D112" s="696">
        <f t="shared" si="22"/>
        <v>30</v>
      </c>
      <c r="E112" s="697">
        <f>$D$23-SUM($D$104:D112)+1</f>
        <v>93</v>
      </c>
      <c r="F112" s="698">
        <f t="shared" si="23"/>
        <v>0.25479452054794521</v>
      </c>
      <c r="G112" s="692"/>
      <c r="H112" s="694">
        <v>9575.4166666666661</v>
      </c>
      <c r="I112" s="693">
        <f t="shared" si="24"/>
        <v>2439.7636986301368</v>
      </c>
      <c r="J112" s="693">
        <f t="shared" si="21"/>
        <v>203291.59132420091</v>
      </c>
    </row>
    <row r="113" spans="1:10">
      <c r="A113" s="680">
        <f t="shared" si="20"/>
        <v>96</v>
      </c>
      <c r="B113" s="691" t="s">
        <v>102</v>
      </c>
      <c r="C113" s="693">
        <v>31</v>
      </c>
      <c r="D113" s="696">
        <f t="shared" si="22"/>
        <v>31</v>
      </c>
      <c r="E113" s="697">
        <f>$D$23-SUM($D$104:D113)+1</f>
        <v>62</v>
      </c>
      <c r="F113" s="698">
        <f t="shared" si="23"/>
        <v>0.16986301369863013</v>
      </c>
      <c r="G113" s="692"/>
      <c r="H113" s="694">
        <v>9575.4166666666661</v>
      </c>
      <c r="I113" s="693">
        <f t="shared" si="24"/>
        <v>1626.5091324200912</v>
      </c>
      <c r="J113" s="693">
        <f t="shared" si="21"/>
        <v>204918.100456621</v>
      </c>
    </row>
    <row r="114" spans="1:10">
      <c r="A114" s="680">
        <f t="shared" si="20"/>
        <v>97</v>
      </c>
      <c r="B114" s="691" t="s">
        <v>95</v>
      </c>
      <c r="C114" s="693">
        <v>30</v>
      </c>
      <c r="D114" s="696">
        <f t="shared" si="22"/>
        <v>30</v>
      </c>
      <c r="E114" s="697">
        <f>$D$23-SUM($D$104:D114)+1</f>
        <v>32</v>
      </c>
      <c r="F114" s="698">
        <f t="shared" si="23"/>
        <v>8.7671232876712329E-2</v>
      </c>
      <c r="G114" s="692"/>
      <c r="H114" s="694">
        <v>9575.4166666666661</v>
      </c>
      <c r="I114" s="693">
        <f t="shared" si="24"/>
        <v>839.48858447488578</v>
      </c>
      <c r="J114" s="693">
        <f t="shared" si="21"/>
        <v>205757.5890410959</v>
      </c>
    </row>
    <row r="115" spans="1:10">
      <c r="A115" s="680">
        <f t="shared" si="20"/>
        <v>98</v>
      </c>
      <c r="B115" s="691" t="s">
        <v>94</v>
      </c>
      <c r="C115" s="693">
        <v>31</v>
      </c>
      <c r="D115" s="696">
        <f t="shared" si="22"/>
        <v>31</v>
      </c>
      <c r="E115" s="697">
        <f>$D$23-SUM($D$104:D115)+1</f>
        <v>1</v>
      </c>
      <c r="F115" s="698">
        <f t="shared" si="23"/>
        <v>2.7397260273972603E-3</v>
      </c>
      <c r="G115" s="692"/>
      <c r="H115" s="694">
        <v>9575.4166666666661</v>
      </c>
      <c r="I115" s="693">
        <f t="shared" si="24"/>
        <v>26.234018264840181</v>
      </c>
      <c r="J115" s="693">
        <f t="shared" si="21"/>
        <v>205783.82305936073</v>
      </c>
    </row>
    <row r="116" spans="1:10">
      <c r="A116" s="680">
        <f t="shared" si="20"/>
        <v>99</v>
      </c>
      <c r="B116" s="699"/>
      <c r="C116" s="699" t="s">
        <v>19</v>
      </c>
      <c r="D116" s="700">
        <f>SUM(D104:D115)</f>
        <v>365</v>
      </c>
      <c r="E116" s="699"/>
      <c r="F116" s="701"/>
      <c r="G116" s="692"/>
      <c r="H116" s="702">
        <f>SUM(H104:H115)</f>
        <v>114905.00000000001</v>
      </c>
      <c r="I116" s="702">
        <f>SUM(I104:I115)</f>
        <v>53228.82305936073</v>
      </c>
      <c r="J116" s="701"/>
    </row>
    <row r="117" spans="1:10">
      <c r="B117" s="704"/>
      <c r="C117" s="704"/>
      <c r="D117" s="704"/>
      <c r="E117" s="704"/>
      <c r="F117" s="703"/>
      <c r="G117" s="703"/>
      <c r="H117" s="705"/>
      <c r="I117" s="706"/>
      <c r="J117" s="703"/>
    </row>
    <row r="118" spans="1:10">
      <c r="A118" s="680">
        <f>+A116+1</f>
        <v>100</v>
      </c>
      <c r="B118" s="680" t="s">
        <v>700</v>
      </c>
      <c r="F118" s="707" t="s">
        <v>713</v>
      </c>
      <c r="G118" s="703"/>
      <c r="I118" s="703"/>
      <c r="J118" s="694">
        <v>152555</v>
      </c>
    </row>
    <row r="119" spans="1:10">
      <c r="A119" s="680">
        <f>+A118+1</f>
        <v>101</v>
      </c>
      <c r="B119" s="680" t="s">
        <v>702</v>
      </c>
      <c r="F119" s="680" t="str">
        <f>"(Line "&amp;A118&amp;" less line "&amp;A120&amp;")"</f>
        <v>(Line 100 less line 102)</v>
      </c>
      <c r="G119" s="703"/>
      <c r="I119" s="703"/>
      <c r="J119" s="708">
        <f>+J118-J120</f>
        <v>0</v>
      </c>
    </row>
    <row r="120" spans="1:10">
      <c r="A120" s="680">
        <f t="shared" ref="A120:A126" si="25">+A119+1</f>
        <v>102</v>
      </c>
      <c r="B120" s="680" t="s">
        <v>703</v>
      </c>
      <c r="F120" s="680" t="str">
        <f>"(Line "&amp;A103&amp;", Col H)"</f>
        <v>(Line 86, Col H)</v>
      </c>
      <c r="G120" s="703"/>
      <c r="I120" s="703"/>
      <c r="J120" s="693">
        <f>+J103</f>
        <v>152555</v>
      </c>
    </row>
    <row r="121" spans="1:10">
      <c r="A121" s="680">
        <f t="shared" si="25"/>
        <v>103</v>
      </c>
      <c r="B121" s="680" t="s">
        <v>704</v>
      </c>
      <c r="F121" s="707" t="s">
        <v>714</v>
      </c>
      <c r="G121" s="703"/>
      <c r="I121" s="703"/>
      <c r="J121" s="694">
        <v>267460</v>
      </c>
    </row>
    <row r="122" spans="1:10">
      <c r="A122" s="680">
        <f t="shared" si="25"/>
        <v>104</v>
      </c>
      <c r="B122" s="680" t="str">
        <f>+B119</f>
        <v>Less non Prorated Items</v>
      </c>
      <c r="F122" s="680" t="str">
        <f>"(Line "&amp;A121&amp;" less line "&amp;A123&amp;")"</f>
        <v>(Line 103 less line 105)</v>
      </c>
      <c r="G122" s="703"/>
      <c r="I122" s="703"/>
      <c r="J122" s="708">
        <f>+J121-J123</f>
        <v>61676.17694063927</v>
      </c>
    </row>
    <row r="123" spans="1:10">
      <c r="A123" s="680">
        <f t="shared" si="25"/>
        <v>105</v>
      </c>
      <c r="B123" s="680" t="s">
        <v>706</v>
      </c>
      <c r="F123" s="680" t="str">
        <f>"(Line "&amp;A115&amp;", Col H)"</f>
        <v>(Line 98, Col H)</v>
      </c>
      <c r="G123" s="703"/>
      <c r="I123" s="703"/>
      <c r="J123" s="693">
        <f>+J115</f>
        <v>205783.82305936073</v>
      </c>
    </row>
    <row r="124" spans="1:10">
      <c r="A124" s="680">
        <f t="shared" si="25"/>
        <v>106</v>
      </c>
      <c r="B124" s="707" t="s">
        <v>707</v>
      </c>
      <c r="C124" s="707"/>
      <c r="D124" s="707"/>
      <c r="E124" s="707"/>
      <c r="F124" s="707" t="s">
        <v>850</v>
      </c>
      <c r="G124" s="730"/>
      <c r="H124" s="707"/>
      <c r="I124" s="731"/>
      <c r="J124" s="732">
        <f>J115+(J119+J122)/2</f>
        <v>236621.91152968036</v>
      </c>
    </row>
    <row r="125" spans="1:10">
      <c r="A125" s="680">
        <f t="shared" si="25"/>
        <v>107</v>
      </c>
      <c r="B125" s="680" t="s">
        <v>708</v>
      </c>
      <c r="F125" s="680" t="s">
        <v>805</v>
      </c>
      <c r="G125" s="703"/>
      <c r="I125" s="689"/>
      <c r="J125" s="694"/>
    </row>
    <row r="126" spans="1:10">
      <c r="A126" s="680">
        <f t="shared" si="25"/>
        <v>108</v>
      </c>
      <c r="B126" s="680" t="s">
        <v>799</v>
      </c>
      <c r="F126" s="680" t="str">
        <f>"(Line "&amp;A124&amp;" less line "&amp;A125&amp;")"</f>
        <v>(Line 106 less line 107)</v>
      </c>
      <c r="J126" s="709">
        <f>+J124-J125</f>
        <v>236621.91152968036</v>
      </c>
    </row>
    <row r="128" spans="1:10">
      <c r="A128" s="721"/>
      <c r="B128" s="721"/>
      <c r="C128" s="721"/>
      <c r="D128" s="721"/>
      <c r="E128" s="721"/>
      <c r="F128" s="721"/>
      <c r="G128" s="721"/>
      <c r="H128" s="721"/>
    </row>
    <row r="129" spans="1:8">
      <c r="A129" s="721"/>
      <c r="B129" s="721"/>
      <c r="C129" s="721"/>
      <c r="D129" s="721"/>
      <c r="E129" s="721"/>
      <c r="F129" s="721"/>
      <c r="G129" s="721"/>
      <c r="H129" s="721"/>
    </row>
  </sheetData>
  <mergeCells count="11">
    <mergeCell ref="B99:F99"/>
    <mergeCell ref="H99:J99"/>
    <mergeCell ref="B37:F37"/>
    <mergeCell ref="H37:J37"/>
    <mergeCell ref="B1:K1"/>
    <mergeCell ref="B2:K2"/>
    <mergeCell ref="B3:K3"/>
    <mergeCell ref="B6:F6"/>
    <mergeCell ref="H6:J6"/>
    <mergeCell ref="B68:F68"/>
    <mergeCell ref="H68:J68"/>
  </mergeCells>
  <printOptions horizontalCentered="1"/>
  <pageMargins left="0.45" right="0.45" top="0.5" bottom="0.5" header="0.3" footer="0.3"/>
  <pageSetup scale="34"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96"/>
  <sheetViews>
    <sheetView topLeftCell="B6" zoomScale="90" zoomScaleNormal="90" workbookViewId="0">
      <selection activeCell="N72" sqref="N72"/>
    </sheetView>
  </sheetViews>
  <sheetFormatPr defaultColWidth="14" defaultRowHeight="12.75"/>
  <cols>
    <col min="1" max="1" width="5.77734375" style="124" bestFit="1" customWidth="1"/>
    <col min="2" max="2" width="23.77734375" style="15" customWidth="1"/>
    <col min="3" max="3" width="16.77734375" style="15" customWidth="1"/>
    <col min="4" max="4" width="16.21875" style="15" customWidth="1"/>
    <col min="5" max="5" width="12" style="15" customWidth="1"/>
    <col min="6" max="7" width="10.77734375" style="15" customWidth="1"/>
    <col min="8" max="8" width="12.44140625" style="15" bestFit="1" customWidth="1"/>
    <col min="9" max="9" width="12.44140625" style="15" customWidth="1"/>
    <col min="10" max="10" width="13.77734375" style="15" bestFit="1" customWidth="1"/>
    <col min="11" max="11" width="12.5546875" style="15" bestFit="1" customWidth="1"/>
    <col min="12" max="12" width="13.21875" style="15" customWidth="1"/>
    <col min="13" max="13" width="12.77734375" style="15" customWidth="1"/>
    <col min="14" max="14" width="14" style="15"/>
    <col min="15" max="15" width="10" style="15" bestFit="1" customWidth="1"/>
    <col min="16" max="16384" width="14" style="15"/>
  </cols>
  <sheetData>
    <row r="1" spans="1:15">
      <c r="G1" s="20" t="s">
        <v>234</v>
      </c>
      <c r="M1" s="306" t="s">
        <v>684</v>
      </c>
    </row>
    <row r="2" spans="1:15" ht="15" customHeight="1">
      <c r="G2" s="304" t="s">
        <v>621</v>
      </c>
    </row>
    <row r="3" spans="1:15">
      <c r="D3" s="40"/>
      <c r="E3" s="40"/>
      <c r="F3" s="40"/>
      <c r="G3" s="652" t="str">
        <f>'Attachment H'!$D$5</f>
        <v>NextEra Energy Transmission MidAtlantic Indiana, Inc.</v>
      </c>
      <c r="H3" s="40"/>
      <c r="J3" s="40"/>
      <c r="K3" s="40"/>
      <c r="L3" s="40"/>
      <c r="M3" s="40"/>
      <c r="N3" s="40"/>
    </row>
    <row r="4" spans="1:15">
      <c r="B4" s="29"/>
    </row>
    <row r="6" spans="1:15" s="137" customFormat="1" ht="69.75" customHeight="1">
      <c r="A6" s="397" t="s">
        <v>189</v>
      </c>
      <c r="B6" s="135" t="s">
        <v>201</v>
      </c>
      <c r="C6" s="135" t="s">
        <v>406</v>
      </c>
      <c r="D6" s="135" t="s">
        <v>345</v>
      </c>
      <c r="E6" s="135" t="s">
        <v>346</v>
      </c>
      <c r="F6" s="135" t="s">
        <v>407</v>
      </c>
      <c r="G6" s="135" t="s">
        <v>326</v>
      </c>
      <c r="H6" s="135" t="s">
        <v>209</v>
      </c>
      <c r="I6" s="135" t="s">
        <v>210</v>
      </c>
      <c r="J6" s="136" t="s">
        <v>330</v>
      </c>
      <c r="K6" s="136" t="s">
        <v>408</v>
      </c>
      <c r="L6" s="508" t="s">
        <v>496</v>
      </c>
      <c r="M6" s="135" t="s">
        <v>409</v>
      </c>
      <c r="O6" s="418"/>
    </row>
    <row r="7" spans="1:15" s="137" customFormat="1">
      <c r="A7" s="397"/>
      <c r="B7" s="135"/>
      <c r="C7" s="128" t="s">
        <v>241</v>
      </c>
      <c r="D7" s="356" t="s">
        <v>242</v>
      </c>
      <c r="E7" s="356" t="s">
        <v>243</v>
      </c>
      <c r="F7" s="357" t="s">
        <v>244</v>
      </c>
      <c r="G7" s="357" t="s">
        <v>246</v>
      </c>
      <c r="H7" s="357" t="s">
        <v>245</v>
      </c>
      <c r="I7" s="358" t="s">
        <v>247</v>
      </c>
      <c r="J7" s="358" t="s">
        <v>248</v>
      </c>
      <c r="K7" s="358" t="s">
        <v>249</v>
      </c>
      <c r="L7" s="304" t="s">
        <v>344</v>
      </c>
      <c r="M7" s="304" t="s">
        <v>348</v>
      </c>
      <c r="O7" s="418"/>
    </row>
    <row r="8" spans="1:15" ht="25.5" customHeight="1">
      <c r="A8" s="360"/>
      <c r="B8" s="505" t="s">
        <v>500</v>
      </c>
      <c r="C8" s="128">
        <v>1</v>
      </c>
      <c r="D8" s="128">
        <v>2</v>
      </c>
      <c r="E8" s="128">
        <v>3</v>
      </c>
      <c r="F8" s="128">
        <v>4</v>
      </c>
      <c r="G8" s="128">
        <v>5</v>
      </c>
      <c r="H8" s="129">
        <v>6</v>
      </c>
      <c r="I8" s="128">
        <v>7</v>
      </c>
      <c r="J8" s="129">
        <v>9</v>
      </c>
      <c r="K8" s="129">
        <v>11</v>
      </c>
      <c r="L8" s="129">
        <v>12</v>
      </c>
      <c r="M8" s="128">
        <v>16</v>
      </c>
      <c r="O8" s="419"/>
    </row>
    <row r="9" spans="1:15" s="17" customFormat="1" ht="24.75" customHeight="1">
      <c r="A9" s="360"/>
      <c r="B9" s="131" t="s">
        <v>622</v>
      </c>
      <c r="C9" s="304" t="s">
        <v>623</v>
      </c>
      <c r="D9" s="304" t="s">
        <v>624</v>
      </c>
      <c r="E9" s="304" t="s">
        <v>625</v>
      </c>
      <c r="F9" s="304" t="s">
        <v>626</v>
      </c>
      <c r="G9" s="541" t="s">
        <v>627</v>
      </c>
      <c r="H9" s="541" t="str">
        <f>+G9</f>
        <v>(Note E)</v>
      </c>
      <c r="I9" s="541" t="str">
        <f>+H9</f>
        <v>(Note E)</v>
      </c>
      <c r="J9" s="541" t="s">
        <v>628</v>
      </c>
      <c r="K9" s="541" t="s">
        <v>629</v>
      </c>
      <c r="L9" s="541" t="s">
        <v>630</v>
      </c>
      <c r="M9" s="304" t="s">
        <v>631</v>
      </c>
      <c r="O9" s="420"/>
    </row>
    <row r="10" spans="1:15" s="17" customFormat="1">
      <c r="A10" s="360"/>
      <c r="B10" s="131"/>
      <c r="O10" s="420"/>
    </row>
    <row r="11" spans="1:15">
      <c r="A11" s="360"/>
      <c r="B11" s="138"/>
      <c r="C11" s="128"/>
      <c r="D11" s="128"/>
      <c r="E11" s="128"/>
      <c r="F11" s="128"/>
      <c r="G11" s="128"/>
      <c r="H11" s="129"/>
      <c r="I11" s="128"/>
      <c r="J11" s="129"/>
      <c r="K11" s="129"/>
      <c r="L11" s="129"/>
      <c r="M11" s="128"/>
      <c r="O11" s="419"/>
    </row>
    <row r="12" spans="1:15">
      <c r="A12" s="360" t="s">
        <v>332</v>
      </c>
      <c r="B12" s="127" t="s">
        <v>101</v>
      </c>
      <c r="C12" s="515">
        <v>1071.2</v>
      </c>
      <c r="D12" s="514">
        <v>0</v>
      </c>
      <c r="E12" s="514">
        <v>0</v>
      </c>
      <c r="F12" s="514">
        <v>37807.359999999993</v>
      </c>
      <c r="G12" s="514">
        <v>0</v>
      </c>
      <c r="H12" s="514">
        <v>0</v>
      </c>
      <c r="I12" s="514">
        <v>0</v>
      </c>
      <c r="J12" s="514">
        <v>0</v>
      </c>
      <c r="K12" s="514">
        <v>0</v>
      </c>
      <c r="L12" s="514">
        <v>0</v>
      </c>
      <c r="M12" s="514">
        <v>4737.8899999999994</v>
      </c>
      <c r="O12" s="421"/>
    </row>
    <row r="13" spans="1:15">
      <c r="A13" s="360" t="s">
        <v>199</v>
      </c>
      <c r="B13" s="127" t="s">
        <v>100</v>
      </c>
      <c r="C13" s="515">
        <v>1870.65</v>
      </c>
      <c r="D13" s="514">
        <v>0</v>
      </c>
      <c r="E13" s="514">
        <v>0</v>
      </c>
      <c r="F13" s="514">
        <v>-6572.5899999999992</v>
      </c>
      <c r="G13" s="514">
        <v>0</v>
      </c>
      <c r="H13" s="514">
        <v>0</v>
      </c>
      <c r="I13" s="514">
        <v>0</v>
      </c>
      <c r="J13" s="514">
        <v>0</v>
      </c>
      <c r="K13" s="514">
        <v>0</v>
      </c>
      <c r="L13" s="514">
        <v>0</v>
      </c>
      <c r="M13" s="514">
        <v>4737.8899999999994</v>
      </c>
      <c r="O13" s="421"/>
    </row>
    <row r="14" spans="1:15">
      <c r="A14" s="360" t="s">
        <v>333</v>
      </c>
      <c r="B14" s="127" t="s">
        <v>99</v>
      </c>
      <c r="C14" s="515">
        <v>2063.5</v>
      </c>
      <c r="D14" s="514">
        <v>0</v>
      </c>
      <c r="E14" s="514">
        <v>0</v>
      </c>
      <c r="F14" s="514">
        <v>-19550.490000000002</v>
      </c>
      <c r="G14" s="514">
        <v>0</v>
      </c>
      <c r="H14" s="514">
        <v>0</v>
      </c>
      <c r="I14" s="514">
        <v>0</v>
      </c>
      <c r="J14" s="514">
        <v>0</v>
      </c>
      <c r="K14" s="514">
        <v>0</v>
      </c>
      <c r="L14" s="514">
        <v>0</v>
      </c>
      <c r="M14" s="514">
        <v>4737.8899999999994</v>
      </c>
      <c r="O14" s="421"/>
    </row>
    <row r="15" spans="1:15">
      <c r="A15" s="360" t="s">
        <v>331</v>
      </c>
      <c r="B15" s="127" t="s">
        <v>91</v>
      </c>
      <c r="C15" s="515">
        <v>6982.53</v>
      </c>
      <c r="D15" s="514">
        <v>0</v>
      </c>
      <c r="E15" s="514">
        <v>0</v>
      </c>
      <c r="F15" s="514">
        <v>-23902.42</v>
      </c>
      <c r="G15" s="514">
        <v>0</v>
      </c>
      <c r="H15" s="514">
        <v>0</v>
      </c>
      <c r="I15" s="514">
        <v>0</v>
      </c>
      <c r="J15" s="514">
        <v>0</v>
      </c>
      <c r="K15" s="514">
        <v>0</v>
      </c>
      <c r="L15" s="514">
        <v>0</v>
      </c>
      <c r="M15" s="514">
        <v>4737.8899999999994</v>
      </c>
      <c r="O15" s="421"/>
    </row>
    <row r="16" spans="1:15">
      <c r="A16" s="360" t="s">
        <v>166</v>
      </c>
      <c r="B16" s="127" t="s">
        <v>90</v>
      </c>
      <c r="C16" s="515">
        <v>8822.24</v>
      </c>
      <c r="D16" s="514">
        <v>0</v>
      </c>
      <c r="E16" s="514">
        <v>0</v>
      </c>
      <c r="F16" s="514">
        <v>-4251.97</v>
      </c>
      <c r="G16" s="514">
        <v>0</v>
      </c>
      <c r="H16" s="514">
        <v>0</v>
      </c>
      <c r="I16" s="514">
        <v>0</v>
      </c>
      <c r="J16" s="514">
        <v>0</v>
      </c>
      <c r="K16" s="514">
        <v>0</v>
      </c>
      <c r="L16" s="514">
        <v>0</v>
      </c>
      <c r="M16" s="514">
        <v>4737.8899999999994</v>
      </c>
      <c r="O16" s="421"/>
    </row>
    <row r="17" spans="1:15">
      <c r="A17" s="360" t="s">
        <v>167</v>
      </c>
      <c r="B17" s="127" t="s">
        <v>111</v>
      </c>
      <c r="C17" s="515">
        <v>8943.91</v>
      </c>
      <c r="D17" s="514">
        <v>0</v>
      </c>
      <c r="E17" s="514">
        <v>0</v>
      </c>
      <c r="F17" s="514">
        <v>49100.69</v>
      </c>
      <c r="G17" s="514">
        <v>0</v>
      </c>
      <c r="H17" s="514">
        <v>0</v>
      </c>
      <c r="I17" s="514">
        <v>0</v>
      </c>
      <c r="J17" s="514">
        <v>0</v>
      </c>
      <c r="K17" s="514">
        <v>0</v>
      </c>
      <c r="L17" s="514">
        <v>0</v>
      </c>
      <c r="M17" s="514">
        <v>4737.8899999999994</v>
      </c>
      <c r="O17" s="421"/>
    </row>
    <row r="18" spans="1:15">
      <c r="A18" s="360" t="s">
        <v>170</v>
      </c>
      <c r="B18" s="127" t="s">
        <v>98</v>
      </c>
      <c r="C18" s="515">
        <v>4884.0700000000006</v>
      </c>
      <c r="D18" s="514">
        <v>0</v>
      </c>
      <c r="E18" s="514">
        <v>0</v>
      </c>
      <c r="F18" s="514">
        <v>2240.9600000000028</v>
      </c>
      <c r="G18" s="514">
        <v>0</v>
      </c>
      <c r="H18" s="514">
        <v>0</v>
      </c>
      <c r="I18" s="514">
        <v>0</v>
      </c>
      <c r="J18" s="514">
        <v>0</v>
      </c>
      <c r="K18" s="514">
        <v>0</v>
      </c>
      <c r="L18" s="514">
        <v>0</v>
      </c>
      <c r="M18" s="514">
        <v>4737.8899999999994</v>
      </c>
      <c r="O18" s="421"/>
    </row>
    <row r="19" spans="1:15">
      <c r="A19" s="360" t="s">
        <v>172</v>
      </c>
      <c r="B19" s="127" t="s">
        <v>97</v>
      </c>
      <c r="C19" s="515">
        <v>29057.920000000002</v>
      </c>
      <c r="D19" s="514">
        <v>0</v>
      </c>
      <c r="E19" s="514">
        <v>0</v>
      </c>
      <c r="F19" s="514">
        <v>68554.919999999984</v>
      </c>
      <c r="G19" s="514">
        <v>0</v>
      </c>
      <c r="H19" s="514">
        <v>0</v>
      </c>
      <c r="I19" s="514">
        <v>0</v>
      </c>
      <c r="J19" s="514">
        <v>0</v>
      </c>
      <c r="K19" s="514">
        <v>0</v>
      </c>
      <c r="L19" s="514">
        <v>0</v>
      </c>
      <c r="M19" s="514">
        <v>4737.8899999999994</v>
      </c>
      <c r="O19" s="421"/>
    </row>
    <row r="20" spans="1:15">
      <c r="A20" s="360" t="s">
        <v>175</v>
      </c>
      <c r="B20" s="127" t="s">
        <v>96</v>
      </c>
      <c r="C20" s="515">
        <v>21111.050000000003</v>
      </c>
      <c r="D20" s="514">
        <v>0</v>
      </c>
      <c r="E20" s="514">
        <v>0</v>
      </c>
      <c r="F20" s="514">
        <v>62567.31</v>
      </c>
      <c r="G20" s="514">
        <v>0</v>
      </c>
      <c r="H20" s="514">
        <v>0</v>
      </c>
      <c r="I20" s="514">
        <v>0</v>
      </c>
      <c r="J20" s="514">
        <v>0</v>
      </c>
      <c r="K20" s="514">
        <v>0</v>
      </c>
      <c r="L20" s="514">
        <v>0</v>
      </c>
      <c r="M20" s="514">
        <v>4737.8899999999994</v>
      </c>
      <c r="O20" s="421"/>
    </row>
    <row r="21" spans="1:15">
      <c r="A21" s="360" t="s">
        <v>178</v>
      </c>
      <c r="B21" s="127" t="s">
        <v>102</v>
      </c>
      <c r="C21" s="515">
        <v>22298.799999999999</v>
      </c>
      <c r="D21" s="514">
        <v>0</v>
      </c>
      <c r="E21" s="514">
        <v>0</v>
      </c>
      <c r="F21" s="514">
        <v>126909.98999999999</v>
      </c>
      <c r="G21" s="514">
        <v>0</v>
      </c>
      <c r="H21" s="514">
        <v>0</v>
      </c>
      <c r="I21" s="514">
        <v>0</v>
      </c>
      <c r="J21" s="514">
        <v>0</v>
      </c>
      <c r="K21" s="514">
        <v>0</v>
      </c>
      <c r="L21" s="514">
        <v>0</v>
      </c>
      <c r="M21" s="514">
        <v>4737.8899999999994</v>
      </c>
      <c r="O21" s="421"/>
    </row>
    <row r="22" spans="1:15">
      <c r="A22" s="360" t="s">
        <v>179</v>
      </c>
      <c r="B22" s="127" t="s">
        <v>95</v>
      </c>
      <c r="C22" s="515">
        <v>16347.789999999999</v>
      </c>
      <c r="D22" s="514">
        <v>0</v>
      </c>
      <c r="E22" s="514">
        <v>0</v>
      </c>
      <c r="F22" s="514">
        <v>9066.5999999999985</v>
      </c>
      <c r="G22" s="514">
        <v>0</v>
      </c>
      <c r="H22" s="514">
        <v>0</v>
      </c>
      <c r="I22" s="514">
        <v>0</v>
      </c>
      <c r="J22" s="514">
        <v>0</v>
      </c>
      <c r="K22" s="514">
        <v>0</v>
      </c>
      <c r="L22" s="514">
        <v>0</v>
      </c>
      <c r="M22" s="514">
        <v>4737.8899999999994</v>
      </c>
      <c r="O22" s="421"/>
    </row>
    <row r="23" spans="1:15">
      <c r="A23" s="360" t="s">
        <v>181</v>
      </c>
      <c r="B23" s="127" t="s">
        <v>94</v>
      </c>
      <c r="C23" s="515">
        <v>9381.4499999999989</v>
      </c>
      <c r="D23" s="514">
        <v>0</v>
      </c>
      <c r="E23" s="514">
        <v>0</v>
      </c>
      <c r="F23" s="514">
        <v>283425.14</v>
      </c>
      <c r="G23" s="514">
        <v>0</v>
      </c>
      <c r="H23" s="514">
        <v>0</v>
      </c>
      <c r="I23" s="514">
        <v>0</v>
      </c>
      <c r="J23" s="514">
        <v>0</v>
      </c>
      <c r="K23" s="514">
        <v>0</v>
      </c>
      <c r="L23" s="514">
        <v>0</v>
      </c>
      <c r="M23" s="514">
        <v>80090.31</v>
      </c>
      <c r="O23" s="421"/>
    </row>
    <row r="24" spans="1:15">
      <c r="A24" s="360" t="s">
        <v>183</v>
      </c>
      <c r="B24" s="130" t="s">
        <v>19</v>
      </c>
      <c r="C24" s="134">
        <f>SUM(C12:C23)</f>
        <v>132835.11000000002</v>
      </c>
      <c r="D24" s="134">
        <f t="shared" ref="D24:L24" si="0">SUM(D12:D23)</f>
        <v>0</v>
      </c>
      <c r="E24" s="134">
        <f t="shared" si="0"/>
        <v>0</v>
      </c>
      <c r="F24" s="134">
        <f>SUM(F12:F23)</f>
        <v>585395.5</v>
      </c>
      <c r="G24" s="134">
        <f t="shared" si="0"/>
        <v>0</v>
      </c>
      <c r="H24" s="134">
        <f t="shared" si="0"/>
        <v>0</v>
      </c>
      <c r="I24" s="134">
        <f t="shared" si="0"/>
        <v>0</v>
      </c>
      <c r="J24" s="134">
        <f t="shared" si="0"/>
        <v>0</v>
      </c>
      <c r="K24" s="134">
        <f t="shared" si="0"/>
        <v>0</v>
      </c>
      <c r="L24" s="134">
        <f t="shared" si="0"/>
        <v>0</v>
      </c>
      <c r="M24" s="134">
        <f>SUM(M12:M23)</f>
        <v>132207.09999999998</v>
      </c>
      <c r="O24" s="422"/>
    </row>
    <row r="25" spans="1:15">
      <c r="A25" s="360"/>
      <c r="B25" s="127"/>
      <c r="C25" s="677"/>
      <c r="D25" s="127"/>
      <c r="E25" s="127"/>
      <c r="F25" s="677"/>
      <c r="G25" s="127"/>
      <c r="H25" s="127"/>
      <c r="I25" s="127"/>
      <c r="J25" s="127"/>
      <c r="N25" s="127"/>
      <c r="O25" s="423"/>
    </row>
    <row r="26" spans="1:15">
      <c r="A26" s="360"/>
      <c r="B26" s="127"/>
      <c r="C26" s="127"/>
      <c r="D26" s="127"/>
      <c r="E26" s="127"/>
      <c r="F26" s="127"/>
      <c r="G26" s="127"/>
      <c r="H26" s="127"/>
      <c r="I26" s="127"/>
      <c r="J26" s="127"/>
      <c r="N26" s="127"/>
      <c r="O26" s="423"/>
    </row>
    <row r="27" spans="1:15" ht="38.25">
      <c r="A27" s="360"/>
      <c r="C27" s="135" t="s">
        <v>410</v>
      </c>
      <c r="D27" s="137" t="s">
        <v>347</v>
      </c>
      <c r="E27" s="135" t="s">
        <v>411</v>
      </c>
      <c r="F27" s="137" t="s">
        <v>327</v>
      </c>
      <c r="G27" s="136" t="s">
        <v>412</v>
      </c>
      <c r="H27" s="135" t="s">
        <v>328</v>
      </c>
      <c r="I27" s="135" t="s">
        <v>413</v>
      </c>
      <c r="J27" s="135" t="s">
        <v>329</v>
      </c>
      <c r="K27" s="135" t="s">
        <v>213</v>
      </c>
      <c r="L27" s="135" t="s">
        <v>212</v>
      </c>
      <c r="M27" s="135" t="s">
        <v>417</v>
      </c>
      <c r="N27" s="127"/>
      <c r="O27" s="424"/>
    </row>
    <row r="28" spans="1:15" s="511" customFormat="1">
      <c r="A28" s="360"/>
      <c r="C28" s="128" t="s">
        <v>241</v>
      </c>
      <c r="D28" s="356" t="s">
        <v>242</v>
      </c>
      <c r="E28" s="356" t="s">
        <v>243</v>
      </c>
      <c r="F28" s="357" t="s">
        <v>244</v>
      </c>
      <c r="G28" s="357" t="s">
        <v>246</v>
      </c>
      <c r="H28" s="357" t="s">
        <v>245</v>
      </c>
      <c r="I28" s="357" t="s">
        <v>247</v>
      </c>
      <c r="J28" s="358" t="s">
        <v>248</v>
      </c>
      <c r="K28" s="358" t="s">
        <v>249</v>
      </c>
      <c r="L28" s="304" t="s">
        <v>344</v>
      </c>
      <c r="M28" s="304" t="s">
        <v>348</v>
      </c>
      <c r="N28" s="127"/>
      <c r="O28" s="424"/>
    </row>
    <row r="29" spans="1:15">
      <c r="A29" s="360"/>
      <c r="B29" s="140" t="s">
        <v>446</v>
      </c>
      <c r="C29" s="128">
        <v>17</v>
      </c>
      <c r="D29" s="360">
        <v>19</v>
      </c>
      <c r="E29" s="129">
        <v>23</v>
      </c>
      <c r="F29" s="129">
        <v>24</v>
      </c>
      <c r="G29" s="129">
        <v>26</v>
      </c>
      <c r="H29" s="129">
        <v>27</v>
      </c>
      <c r="I29" s="129">
        <v>28</v>
      </c>
      <c r="J29" s="129">
        <v>29</v>
      </c>
      <c r="K29" s="361">
        <v>37</v>
      </c>
      <c r="L29" s="129">
        <v>38</v>
      </c>
      <c r="M29" s="129">
        <v>39</v>
      </c>
      <c r="N29" s="127"/>
      <c r="O29" s="424"/>
    </row>
    <row r="30" spans="1:15" s="511" customFormat="1" ht="25.5">
      <c r="A30" s="360"/>
      <c r="B30" s="131" t="s">
        <v>622</v>
      </c>
      <c r="C30" s="541" t="s">
        <v>635</v>
      </c>
      <c r="D30" s="304" t="s">
        <v>632</v>
      </c>
      <c r="E30" s="304" t="s">
        <v>678</v>
      </c>
      <c r="F30" s="304" t="str">
        <f>+E30</f>
        <v>263.i</v>
      </c>
      <c r="G30" s="304" t="str">
        <f>+F30</f>
        <v>263.i</v>
      </c>
      <c r="H30" s="304" t="str">
        <f>+G30</f>
        <v>263.i</v>
      </c>
      <c r="I30" s="304" t="str">
        <f>+H30</f>
        <v>263.i</v>
      </c>
      <c r="J30" s="304" t="str">
        <f>+I30</f>
        <v>263.i</v>
      </c>
      <c r="K30" s="304" t="s">
        <v>633</v>
      </c>
      <c r="L30" s="304" t="s">
        <v>320</v>
      </c>
      <c r="M30" s="304" t="s">
        <v>634</v>
      </c>
      <c r="N30" s="127"/>
      <c r="O30" s="424"/>
    </row>
    <row r="31" spans="1:15" s="17" customFormat="1">
      <c r="A31" s="360"/>
      <c r="B31" s="131"/>
      <c r="N31" s="304"/>
    </row>
    <row r="32" spans="1:15">
      <c r="A32" s="360"/>
      <c r="C32" s="128"/>
      <c r="E32" s="128"/>
      <c r="F32" s="128"/>
      <c r="G32" s="128"/>
      <c r="H32" s="128"/>
      <c r="I32" s="128"/>
      <c r="J32" s="128"/>
      <c r="K32" s="128"/>
      <c r="L32" s="128"/>
      <c r="M32" s="128"/>
      <c r="N32" s="127"/>
    </row>
    <row r="33" spans="1:15">
      <c r="A33" s="360" t="s">
        <v>186</v>
      </c>
      <c r="B33" s="127" t="s">
        <v>101</v>
      </c>
      <c r="C33" s="359">
        <v>0</v>
      </c>
      <c r="D33" s="359">
        <v>0</v>
      </c>
      <c r="E33" s="359">
        <v>0</v>
      </c>
      <c r="F33" s="359">
        <v>0</v>
      </c>
      <c r="G33" s="514">
        <v>166.68</v>
      </c>
      <c r="H33" s="359">
        <v>0</v>
      </c>
      <c r="I33" s="359">
        <v>0</v>
      </c>
      <c r="J33" s="359">
        <v>0</v>
      </c>
      <c r="K33" s="359">
        <v>0</v>
      </c>
      <c r="L33" s="359">
        <v>0</v>
      </c>
      <c r="M33" s="734">
        <v>40.954246666666663</v>
      </c>
      <c r="N33" s="127"/>
    </row>
    <row r="34" spans="1:15">
      <c r="A34" s="360" t="s">
        <v>214</v>
      </c>
      <c r="B34" s="127" t="s">
        <v>100</v>
      </c>
      <c r="C34" s="359">
        <v>0</v>
      </c>
      <c r="D34" s="359">
        <v>0</v>
      </c>
      <c r="E34" s="359">
        <v>0</v>
      </c>
      <c r="F34" s="359">
        <v>0</v>
      </c>
      <c r="G34" s="514">
        <v>136.62</v>
      </c>
      <c r="H34" s="359">
        <v>0</v>
      </c>
      <c r="I34" s="359">
        <v>0</v>
      </c>
      <c r="J34" s="359">
        <v>0</v>
      </c>
      <c r="K34" s="359">
        <v>0</v>
      </c>
      <c r="L34" s="359">
        <v>0</v>
      </c>
      <c r="M34" s="734">
        <v>40.954246666666663</v>
      </c>
      <c r="N34" s="127"/>
    </row>
    <row r="35" spans="1:15">
      <c r="A35" s="360" t="s">
        <v>215</v>
      </c>
      <c r="B35" s="127" t="s">
        <v>99</v>
      </c>
      <c r="C35" s="359">
        <v>0</v>
      </c>
      <c r="D35" s="359">
        <v>0</v>
      </c>
      <c r="E35" s="359">
        <v>0</v>
      </c>
      <c r="F35" s="359">
        <v>0</v>
      </c>
      <c r="G35" s="514">
        <v>0</v>
      </c>
      <c r="H35" s="359">
        <v>0</v>
      </c>
      <c r="I35" s="359">
        <v>0</v>
      </c>
      <c r="J35" s="359">
        <v>0</v>
      </c>
      <c r="K35" s="359">
        <v>0</v>
      </c>
      <c r="L35" s="359">
        <v>0</v>
      </c>
      <c r="M35" s="734">
        <v>40.954246666666663</v>
      </c>
      <c r="N35" s="127"/>
    </row>
    <row r="36" spans="1:15">
      <c r="A36" s="360" t="s">
        <v>334</v>
      </c>
      <c r="B36" s="127" t="s">
        <v>91</v>
      </c>
      <c r="C36" s="359">
        <v>0</v>
      </c>
      <c r="D36" s="359">
        <v>0</v>
      </c>
      <c r="E36" s="359">
        <v>0</v>
      </c>
      <c r="F36" s="359">
        <v>0</v>
      </c>
      <c r="G36" s="514">
        <v>167.94</v>
      </c>
      <c r="H36" s="359">
        <v>0</v>
      </c>
      <c r="I36" s="359">
        <v>0</v>
      </c>
      <c r="J36" s="359">
        <v>0</v>
      </c>
      <c r="K36" s="359">
        <v>0</v>
      </c>
      <c r="L36" s="359">
        <v>0</v>
      </c>
      <c r="M36" s="734">
        <v>40.954246666666663</v>
      </c>
      <c r="N36" s="127"/>
    </row>
    <row r="37" spans="1:15">
      <c r="A37" s="360" t="s">
        <v>335</v>
      </c>
      <c r="B37" s="127" t="s">
        <v>90</v>
      </c>
      <c r="C37" s="359">
        <v>0</v>
      </c>
      <c r="D37" s="359">
        <v>0</v>
      </c>
      <c r="E37" s="359">
        <v>0</v>
      </c>
      <c r="F37" s="359">
        <v>0</v>
      </c>
      <c r="G37" s="514">
        <v>0</v>
      </c>
      <c r="H37" s="359">
        <v>0</v>
      </c>
      <c r="I37" s="359">
        <v>0</v>
      </c>
      <c r="J37" s="359">
        <v>0</v>
      </c>
      <c r="K37" s="359">
        <v>0</v>
      </c>
      <c r="L37" s="359">
        <v>0</v>
      </c>
      <c r="M37" s="734">
        <v>40.954246666666663</v>
      </c>
      <c r="N37" s="127"/>
    </row>
    <row r="38" spans="1:15">
      <c r="A38" s="360" t="s">
        <v>336</v>
      </c>
      <c r="B38" s="127" t="s">
        <v>111</v>
      </c>
      <c r="C38" s="359">
        <v>0</v>
      </c>
      <c r="D38" s="359">
        <v>0</v>
      </c>
      <c r="E38" s="359">
        <v>0</v>
      </c>
      <c r="F38" s="359">
        <v>0</v>
      </c>
      <c r="G38" s="514">
        <v>0</v>
      </c>
      <c r="H38" s="359">
        <v>0</v>
      </c>
      <c r="I38" s="359">
        <v>0</v>
      </c>
      <c r="J38" s="359">
        <v>0</v>
      </c>
      <c r="K38" s="359">
        <v>0</v>
      </c>
      <c r="L38" s="359">
        <v>0</v>
      </c>
      <c r="M38" s="734">
        <v>40.954246666666663</v>
      </c>
      <c r="N38" s="127"/>
    </row>
    <row r="39" spans="1:15">
      <c r="A39" s="360" t="s">
        <v>337</v>
      </c>
      <c r="B39" s="127" t="s">
        <v>98</v>
      </c>
      <c r="C39" s="359">
        <v>0</v>
      </c>
      <c r="D39" s="359">
        <v>0</v>
      </c>
      <c r="E39" s="359">
        <v>0</v>
      </c>
      <c r="F39" s="514">
        <v>0</v>
      </c>
      <c r="G39" s="514">
        <v>0</v>
      </c>
      <c r="H39" s="359">
        <v>0</v>
      </c>
      <c r="I39" s="359">
        <v>0</v>
      </c>
      <c r="J39" s="359">
        <v>0</v>
      </c>
      <c r="K39" s="359">
        <v>0</v>
      </c>
      <c r="L39" s="359">
        <v>0</v>
      </c>
      <c r="M39" s="734">
        <v>40.954246666666663</v>
      </c>
      <c r="N39" s="127"/>
    </row>
    <row r="40" spans="1:15">
      <c r="A40" s="360" t="s">
        <v>338</v>
      </c>
      <c r="B40" s="127" t="s">
        <v>97</v>
      </c>
      <c r="C40" s="359">
        <v>0</v>
      </c>
      <c r="D40" s="359">
        <v>0</v>
      </c>
      <c r="E40" s="359">
        <v>0</v>
      </c>
      <c r="F40" s="514">
        <v>0</v>
      </c>
      <c r="G40" s="514">
        <v>0</v>
      </c>
      <c r="H40" s="359">
        <v>0</v>
      </c>
      <c r="I40" s="359">
        <v>0</v>
      </c>
      <c r="J40" s="359">
        <v>0</v>
      </c>
      <c r="K40" s="359">
        <v>0</v>
      </c>
      <c r="L40" s="359">
        <v>0</v>
      </c>
      <c r="M40" s="734">
        <v>40.954246666666663</v>
      </c>
      <c r="N40" s="127"/>
    </row>
    <row r="41" spans="1:15">
      <c r="A41" s="360" t="s">
        <v>339</v>
      </c>
      <c r="B41" s="127" t="s">
        <v>96</v>
      </c>
      <c r="C41" s="359">
        <v>0</v>
      </c>
      <c r="D41" s="359">
        <v>0</v>
      </c>
      <c r="E41" s="359">
        <v>0</v>
      </c>
      <c r="F41" s="514">
        <v>0</v>
      </c>
      <c r="G41" s="514">
        <v>939.19</v>
      </c>
      <c r="H41" s="359">
        <v>0</v>
      </c>
      <c r="I41" s="359">
        <v>0</v>
      </c>
      <c r="J41" s="359">
        <v>0</v>
      </c>
      <c r="K41" s="359">
        <v>0</v>
      </c>
      <c r="L41" s="359">
        <v>0</v>
      </c>
      <c r="M41" s="734">
        <v>40.954246666666663</v>
      </c>
      <c r="N41" s="127"/>
    </row>
    <row r="42" spans="1:15">
      <c r="A42" s="360" t="s">
        <v>340</v>
      </c>
      <c r="B42" s="127" t="s">
        <v>102</v>
      </c>
      <c r="C42" s="359">
        <v>0</v>
      </c>
      <c r="D42" s="359">
        <v>0</v>
      </c>
      <c r="E42" s="359">
        <v>0</v>
      </c>
      <c r="F42" s="514">
        <v>0</v>
      </c>
      <c r="G42" s="514">
        <v>862.55</v>
      </c>
      <c r="H42" s="359">
        <v>0</v>
      </c>
      <c r="I42" s="359">
        <v>0</v>
      </c>
      <c r="J42" s="359">
        <v>0</v>
      </c>
      <c r="K42" s="359">
        <v>0</v>
      </c>
      <c r="L42" s="359">
        <v>0</v>
      </c>
      <c r="M42" s="734">
        <v>40.954246666666663</v>
      </c>
      <c r="N42" s="127"/>
    </row>
    <row r="43" spans="1:15">
      <c r="A43" s="360" t="s">
        <v>341</v>
      </c>
      <c r="B43" s="127" t="s">
        <v>95</v>
      </c>
      <c r="C43" s="359">
        <v>0</v>
      </c>
      <c r="D43" s="359">
        <v>0</v>
      </c>
      <c r="E43" s="359">
        <v>0</v>
      </c>
      <c r="F43" s="514">
        <v>0</v>
      </c>
      <c r="G43" s="514">
        <v>0</v>
      </c>
      <c r="H43" s="359">
        <v>0</v>
      </c>
      <c r="I43" s="359">
        <v>0</v>
      </c>
      <c r="J43" s="359">
        <v>0</v>
      </c>
      <c r="K43" s="359">
        <v>0</v>
      </c>
      <c r="L43" s="359">
        <v>0</v>
      </c>
      <c r="M43" s="734">
        <v>40.954246666666663</v>
      </c>
      <c r="N43" s="127"/>
    </row>
    <row r="44" spans="1:15">
      <c r="A44" s="360" t="s">
        <v>342</v>
      </c>
      <c r="B44" s="127" t="s">
        <v>94</v>
      </c>
      <c r="C44" s="359">
        <v>0</v>
      </c>
      <c r="D44" s="359">
        <v>0</v>
      </c>
      <c r="E44" s="359">
        <v>0</v>
      </c>
      <c r="F44" s="514">
        <v>0</v>
      </c>
      <c r="G44" s="514">
        <v>0</v>
      </c>
      <c r="H44" s="359">
        <v>0</v>
      </c>
      <c r="I44" s="359">
        <v>0</v>
      </c>
      <c r="J44" s="359">
        <v>0</v>
      </c>
      <c r="K44" s="359">
        <v>0</v>
      </c>
      <c r="L44" s="359">
        <v>0</v>
      </c>
      <c r="M44" s="734">
        <v>40.954246666666663</v>
      </c>
      <c r="N44" s="127"/>
    </row>
    <row r="45" spans="1:15">
      <c r="A45" s="360" t="s">
        <v>343</v>
      </c>
      <c r="B45" s="130" t="s">
        <v>19</v>
      </c>
      <c r="C45" s="134">
        <f t="shared" ref="C45:M45" si="1">SUM(C33:C44)</f>
        <v>0</v>
      </c>
      <c r="D45" s="134">
        <f t="shared" si="1"/>
        <v>0</v>
      </c>
      <c r="E45" s="134">
        <f t="shared" si="1"/>
        <v>0</v>
      </c>
      <c r="F45" s="134">
        <f t="shared" si="1"/>
        <v>0</v>
      </c>
      <c r="G45" s="134">
        <f>SUM(G33:G44)</f>
        <v>2272.98</v>
      </c>
      <c r="H45" s="134">
        <f t="shared" si="1"/>
        <v>0</v>
      </c>
      <c r="I45" s="134">
        <f t="shared" si="1"/>
        <v>0</v>
      </c>
      <c r="J45" s="134">
        <f t="shared" si="1"/>
        <v>0</v>
      </c>
      <c r="K45" s="134">
        <f t="shared" si="1"/>
        <v>0</v>
      </c>
      <c r="L45" s="134">
        <f t="shared" si="1"/>
        <v>0</v>
      </c>
      <c r="M45" s="134">
        <f t="shared" si="1"/>
        <v>491.45096000000007</v>
      </c>
      <c r="N45" s="127"/>
    </row>
    <row r="46" spans="1:15">
      <c r="B46" s="127"/>
      <c r="C46" s="127"/>
      <c r="D46" s="127"/>
      <c r="E46" s="127"/>
      <c r="F46" s="127"/>
      <c r="G46" s="128" t="s">
        <v>234</v>
      </c>
      <c r="H46" s="127"/>
      <c r="I46" s="127"/>
      <c r="J46" s="127"/>
      <c r="M46" s="306" t="s">
        <v>188</v>
      </c>
      <c r="N46" s="127"/>
      <c r="O46" s="139"/>
    </row>
    <row r="47" spans="1:15" s="562" customFormat="1">
      <c r="A47" s="124"/>
      <c r="B47" s="127"/>
      <c r="C47" s="127"/>
      <c r="D47" s="127"/>
      <c r="E47" s="127"/>
      <c r="F47" s="127"/>
      <c r="G47" s="128" t="s">
        <v>621</v>
      </c>
      <c r="H47" s="127"/>
      <c r="I47" s="127"/>
      <c r="J47" s="127"/>
      <c r="N47" s="127"/>
      <c r="O47" s="139"/>
    </row>
    <row r="48" spans="1:15" s="562" customFormat="1">
      <c r="A48" s="124"/>
      <c r="B48" s="127"/>
      <c r="C48" s="127"/>
      <c r="D48" s="127"/>
      <c r="E48" s="127"/>
      <c r="F48" s="127"/>
      <c r="G48" s="652" t="str">
        <f>'Attachment H'!$D$5</f>
        <v>NextEra Energy Transmission MidAtlantic Indiana, Inc.</v>
      </c>
      <c r="H48" s="127"/>
      <c r="I48" s="127"/>
      <c r="J48" s="127"/>
      <c r="N48" s="127"/>
      <c r="O48" s="139"/>
    </row>
    <row r="49" spans="1:15" s="562" customFormat="1">
      <c r="A49" s="124"/>
      <c r="B49" s="127"/>
      <c r="C49" s="127"/>
      <c r="D49" s="127"/>
      <c r="E49" s="127"/>
      <c r="F49" s="127"/>
      <c r="G49" s="127"/>
      <c r="H49" s="127"/>
      <c r="I49" s="127"/>
      <c r="J49" s="127"/>
      <c r="N49" s="127"/>
      <c r="O49" s="139"/>
    </row>
    <row r="50" spans="1:15">
      <c r="B50" s="127"/>
      <c r="C50" s="127"/>
      <c r="D50" s="127"/>
      <c r="E50" s="127"/>
      <c r="F50" s="127"/>
      <c r="G50" s="127"/>
      <c r="H50" s="127"/>
      <c r="I50" s="127"/>
      <c r="J50" s="127"/>
      <c r="N50" s="127"/>
      <c r="O50" s="139"/>
    </row>
    <row r="51" spans="1:15" ht="129" customHeight="1">
      <c r="B51" s="542"/>
      <c r="C51" s="543" t="s">
        <v>0</v>
      </c>
      <c r="D51" s="544" t="s">
        <v>264</v>
      </c>
      <c r="E51" s="544" t="s">
        <v>422</v>
      </c>
      <c r="F51" s="545" t="s">
        <v>423</v>
      </c>
      <c r="G51" s="546" t="s">
        <v>223</v>
      </c>
      <c r="H51" s="127"/>
      <c r="I51" s="127"/>
      <c r="J51" s="127"/>
      <c r="K51" s="511"/>
      <c r="L51" s="511"/>
      <c r="M51" s="511"/>
      <c r="N51" s="127"/>
      <c r="O51" s="127"/>
    </row>
    <row r="52" spans="1:15">
      <c r="B52" s="511"/>
      <c r="C52" s="129" t="s">
        <v>241</v>
      </c>
      <c r="D52" s="378" t="s">
        <v>242</v>
      </c>
      <c r="E52" s="378" t="s">
        <v>243</v>
      </c>
      <c r="F52" s="379" t="s">
        <v>244</v>
      </c>
      <c r="G52" s="379" t="s">
        <v>246</v>
      </c>
      <c r="H52" s="127"/>
      <c r="I52" s="127"/>
      <c r="J52" s="127"/>
      <c r="K52" s="511"/>
      <c r="L52" s="511"/>
      <c r="M52" s="511"/>
      <c r="N52" s="127"/>
      <c r="O52" s="127"/>
    </row>
    <row r="53" spans="1:15" ht="25.5">
      <c r="B53" s="505" t="s">
        <v>501</v>
      </c>
      <c r="C53" s="129">
        <v>27</v>
      </c>
      <c r="D53" s="377" t="s">
        <v>424</v>
      </c>
      <c r="E53" s="129">
        <v>31</v>
      </c>
      <c r="F53" s="129">
        <v>32</v>
      </c>
      <c r="G53" s="361" t="s">
        <v>480</v>
      </c>
      <c r="H53" s="128"/>
      <c r="I53" s="128"/>
      <c r="J53" s="127"/>
      <c r="K53" s="511"/>
      <c r="L53" s="511"/>
      <c r="M53" s="511"/>
    </row>
    <row r="54" spans="1:15" ht="25.5">
      <c r="B54" s="131"/>
      <c r="C54" s="541" t="s">
        <v>636</v>
      </c>
      <c r="D54" s="304" t="s">
        <v>637</v>
      </c>
      <c r="E54" s="12" t="s">
        <v>638</v>
      </c>
      <c r="F54" s="511" t="str">
        <f>+E54</f>
        <v>Portion of Account 456.1</v>
      </c>
      <c r="G54" s="511"/>
      <c r="H54" s="128"/>
      <c r="I54" s="511"/>
      <c r="J54" s="511"/>
      <c r="K54" s="511"/>
      <c r="L54" s="128"/>
      <c r="M54" s="128"/>
    </row>
    <row r="55" spans="1:15">
      <c r="B55" s="511"/>
      <c r="C55" s="128"/>
      <c r="D55" s="511"/>
      <c r="E55" s="128"/>
      <c r="F55" s="128"/>
      <c r="G55" s="128"/>
      <c r="H55" s="128"/>
      <c r="I55" s="36"/>
      <c r="J55" s="511"/>
      <c r="K55" s="511"/>
      <c r="L55" s="128"/>
      <c r="M55" s="128"/>
    </row>
    <row r="56" spans="1:15">
      <c r="A56" s="376">
        <f>+A45+1</f>
        <v>27</v>
      </c>
      <c r="B56" s="127" t="s">
        <v>101</v>
      </c>
      <c r="C56" s="359">
        <v>0</v>
      </c>
      <c r="D56" s="359">
        <v>0</v>
      </c>
      <c r="E56" s="359">
        <v>515.24</v>
      </c>
      <c r="F56" s="359">
        <v>0</v>
      </c>
      <c r="G56" s="359">
        <v>0</v>
      </c>
      <c r="H56" s="127"/>
      <c r="I56" s="36"/>
      <c r="J56" s="511"/>
      <c r="K56" s="511"/>
      <c r="L56" s="127"/>
      <c r="M56" s="127"/>
    </row>
    <row r="57" spans="1:15">
      <c r="A57" s="376">
        <f t="shared" ref="A57:A88" si="2">+A56+1</f>
        <v>28</v>
      </c>
      <c r="B57" s="127" t="s">
        <v>100</v>
      </c>
      <c r="C57" s="359">
        <v>0</v>
      </c>
      <c r="D57" s="359">
        <v>0</v>
      </c>
      <c r="E57" s="359">
        <v>346.53</v>
      </c>
      <c r="F57" s="359">
        <v>0</v>
      </c>
      <c r="G57" s="359">
        <v>0</v>
      </c>
      <c r="H57" s="127"/>
      <c r="I57" s="511"/>
      <c r="J57" s="511"/>
      <c r="K57" s="511"/>
      <c r="L57" s="127"/>
      <c r="M57" s="127"/>
    </row>
    <row r="58" spans="1:15">
      <c r="A58" s="376">
        <f t="shared" si="2"/>
        <v>29</v>
      </c>
      <c r="B58" s="127" t="s">
        <v>99</v>
      </c>
      <c r="C58" s="359">
        <v>0</v>
      </c>
      <c r="D58" s="359">
        <v>0</v>
      </c>
      <c r="E58" s="359">
        <v>249.61</v>
      </c>
      <c r="F58" s="359">
        <v>0</v>
      </c>
      <c r="G58" s="359">
        <v>0</v>
      </c>
      <c r="H58" s="127"/>
      <c r="I58" s="36"/>
      <c r="J58" s="511"/>
      <c r="K58" s="511"/>
      <c r="L58" s="127"/>
      <c r="M58" s="127"/>
    </row>
    <row r="59" spans="1:15">
      <c r="A59" s="376">
        <f t="shared" si="2"/>
        <v>30</v>
      </c>
      <c r="B59" s="127" t="s">
        <v>91</v>
      </c>
      <c r="C59" s="359">
        <v>0</v>
      </c>
      <c r="D59" s="359">
        <v>0</v>
      </c>
      <c r="E59" s="359">
        <v>194.47</v>
      </c>
      <c r="F59" s="359">
        <v>0</v>
      </c>
      <c r="G59" s="359">
        <v>0</v>
      </c>
      <c r="H59" s="127"/>
      <c r="I59" s="28"/>
      <c r="J59" s="511"/>
      <c r="K59" s="511"/>
      <c r="L59" s="127"/>
      <c r="M59" s="127"/>
    </row>
    <row r="60" spans="1:15">
      <c r="A60" s="376">
        <f t="shared" si="2"/>
        <v>31</v>
      </c>
      <c r="B60" s="127" t="s">
        <v>90</v>
      </c>
      <c r="C60" s="359">
        <v>0</v>
      </c>
      <c r="D60" s="359">
        <v>0</v>
      </c>
      <c r="E60" s="359">
        <v>231.65</v>
      </c>
      <c r="F60" s="359">
        <v>0</v>
      </c>
      <c r="G60" s="359">
        <v>0</v>
      </c>
      <c r="H60" s="127"/>
      <c r="I60" s="511"/>
      <c r="J60" s="511"/>
      <c r="K60" s="511"/>
      <c r="L60" s="127"/>
      <c r="M60" s="127"/>
    </row>
    <row r="61" spans="1:15">
      <c r="A61" s="376">
        <f t="shared" si="2"/>
        <v>32</v>
      </c>
      <c r="B61" s="127" t="s">
        <v>111</v>
      </c>
      <c r="C61" s="359">
        <v>0</v>
      </c>
      <c r="D61" s="359">
        <v>0</v>
      </c>
      <c r="E61" s="359">
        <v>2135.09</v>
      </c>
      <c r="F61" s="359">
        <v>0</v>
      </c>
      <c r="G61" s="359">
        <v>0</v>
      </c>
      <c r="H61" s="127"/>
      <c r="I61" s="511"/>
      <c r="J61" s="511"/>
      <c r="K61" s="511"/>
      <c r="L61" s="127"/>
      <c r="M61" s="127"/>
    </row>
    <row r="62" spans="1:15">
      <c r="A62" s="376">
        <f t="shared" si="2"/>
        <v>33</v>
      </c>
      <c r="B62" s="127" t="s">
        <v>98</v>
      </c>
      <c r="C62" s="359">
        <v>0</v>
      </c>
      <c r="D62" s="359">
        <v>0</v>
      </c>
      <c r="E62" s="359">
        <v>2102.89</v>
      </c>
      <c r="F62" s="359">
        <v>0</v>
      </c>
      <c r="G62" s="359">
        <v>0</v>
      </c>
      <c r="H62" s="127"/>
      <c r="I62" s="511"/>
      <c r="J62" s="511"/>
      <c r="K62" s="511"/>
      <c r="L62" s="127"/>
      <c r="M62" s="127"/>
    </row>
    <row r="63" spans="1:15">
      <c r="A63" s="376">
        <f t="shared" si="2"/>
        <v>34</v>
      </c>
      <c r="B63" s="127" t="s">
        <v>97</v>
      </c>
      <c r="C63" s="359">
        <v>0</v>
      </c>
      <c r="D63" s="359">
        <v>0</v>
      </c>
      <c r="E63" s="359">
        <v>2042.04</v>
      </c>
      <c r="F63" s="359">
        <v>0</v>
      </c>
      <c r="G63" s="359">
        <v>0</v>
      </c>
      <c r="H63" s="127"/>
      <c r="I63" s="511"/>
      <c r="J63" s="511"/>
      <c r="K63" s="511"/>
      <c r="L63" s="127"/>
      <c r="M63" s="127"/>
    </row>
    <row r="64" spans="1:15">
      <c r="A64" s="376">
        <f t="shared" si="2"/>
        <v>35</v>
      </c>
      <c r="B64" s="127" t="s">
        <v>96</v>
      </c>
      <c r="C64" s="359">
        <v>0</v>
      </c>
      <c r="D64" s="359">
        <v>0</v>
      </c>
      <c r="E64" s="359">
        <v>1387.9</v>
      </c>
      <c r="F64" s="359">
        <v>0</v>
      </c>
      <c r="G64" s="359">
        <v>0</v>
      </c>
      <c r="H64" s="127"/>
      <c r="I64" s="511"/>
      <c r="J64" s="511"/>
      <c r="K64" s="511"/>
      <c r="L64" s="127"/>
      <c r="M64" s="127"/>
    </row>
    <row r="65" spans="1:15">
      <c r="A65" s="376">
        <f t="shared" si="2"/>
        <v>36</v>
      </c>
      <c r="B65" s="127" t="s">
        <v>102</v>
      </c>
      <c r="C65" s="359">
        <v>0</v>
      </c>
      <c r="D65" s="359">
        <v>0</v>
      </c>
      <c r="E65" s="359">
        <v>1972.88</v>
      </c>
      <c r="F65" s="359">
        <v>0</v>
      </c>
      <c r="G65" s="359">
        <v>0</v>
      </c>
      <c r="H65" s="127"/>
      <c r="I65" s="511"/>
      <c r="J65" s="511"/>
      <c r="K65" s="511"/>
      <c r="L65" s="127"/>
      <c r="M65" s="127"/>
    </row>
    <row r="66" spans="1:15">
      <c r="A66" s="376">
        <f t="shared" si="2"/>
        <v>37</v>
      </c>
      <c r="B66" s="127" t="s">
        <v>95</v>
      </c>
      <c r="C66" s="359">
        <v>0</v>
      </c>
      <c r="D66" s="359">
        <v>0</v>
      </c>
      <c r="E66" s="359">
        <v>2245.2600000000002</v>
      </c>
      <c r="F66" s="359">
        <v>0</v>
      </c>
      <c r="G66" s="359">
        <v>0</v>
      </c>
      <c r="H66" s="127"/>
      <c r="I66" s="511"/>
      <c r="J66" s="511"/>
      <c r="K66" s="511"/>
      <c r="L66" s="127"/>
      <c r="M66" s="127"/>
    </row>
    <row r="67" spans="1:15">
      <c r="A67" s="376">
        <f t="shared" si="2"/>
        <v>38</v>
      </c>
      <c r="B67" s="127" t="s">
        <v>94</v>
      </c>
      <c r="C67" s="359">
        <v>0</v>
      </c>
      <c r="D67" s="359">
        <v>0</v>
      </c>
      <c r="E67" s="359">
        <v>1921.9099999999999</v>
      </c>
      <c r="F67" s="359">
        <v>0</v>
      </c>
      <c r="G67" s="359">
        <v>0</v>
      </c>
      <c r="H67" s="127"/>
      <c r="I67" s="511"/>
      <c r="J67" s="511"/>
      <c r="K67" s="511"/>
      <c r="L67" s="127"/>
      <c r="M67" s="127"/>
      <c r="N67" s="127"/>
      <c r="O67" s="127"/>
    </row>
    <row r="68" spans="1:15">
      <c r="A68" s="376">
        <f t="shared" si="2"/>
        <v>39</v>
      </c>
      <c r="B68" s="130" t="s">
        <v>19</v>
      </c>
      <c r="C68" s="134">
        <f>SUM(C56:C67)</f>
        <v>0</v>
      </c>
      <c r="D68" s="134">
        <f>SUM(D56:D67)</f>
        <v>0</v>
      </c>
      <c r="E68" s="134">
        <f>SUM(E56:E67)</f>
        <v>15345.47</v>
      </c>
      <c r="F68" s="134">
        <f>SUM(F56:F67)</f>
        <v>0</v>
      </c>
      <c r="G68" s="134">
        <f>SUM(G56:G67)</f>
        <v>0</v>
      </c>
      <c r="H68" s="127"/>
      <c r="I68" s="127"/>
      <c r="J68" s="127"/>
      <c r="K68" s="511"/>
      <c r="L68" s="511"/>
      <c r="M68" s="511"/>
      <c r="N68" s="127"/>
      <c r="O68" s="127"/>
    </row>
    <row r="69" spans="1:15">
      <c r="A69" s="376">
        <f t="shared" si="2"/>
        <v>40</v>
      </c>
      <c r="B69" s="127"/>
      <c r="C69" s="127"/>
      <c r="D69" s="127"/>
      <c r="E69" s="127"/>
      <c r="F69" s="127"/>
      <c r="G69" s="127"/>
      <c r="H69" s="127"/>
      <c r="I69" s="127"/>
      <c r="J69" s="127"/>
      <c r="K69" s="511"/>
      <c r="L69" s="511"/>
      <c r="M69" s="511"/>
      <c r="N69" s="127"/>
      <c r="O69" s="127"/>
    </row>
    <row r="70" spans="1:15">
      <c r="A70" s="376">
        <f t="shared" si="2"/>
        <v>41</v>
      </c>
      <c r="B70" s="28" t="s">
        <v>64</v>
      </c>
      <c r="C70" s="29"/>
      <c r="D70" s="511"/>
      <c r="E70" s="511"/>
      <c r="F70" s="29"/>
      <c r="G70" s="29"/>
      <c r="H70" s="29"/>
      <c r="I70" s="29"/>
      <c r="J70" s="37"/>
      <c r="K70" s="401"/>
      <c r="L70" s="37"/>
      <c r="M70" s="511"/>
      <c r="N70" s="127"/>
      <c r="O70" s="127"/>
    </row>
    <row r="71" spans="1:15" ht="24" customHeight="1">
      <c r="A71" s="376"/>
      <c r="B71" s="28" t="s">
        <v>639</v>
      </c>
      <c r="C71" s="29"/>
      <c r="D71" s="511"/>
      <c r="E71" s="511"/>
      <c r="F71" s="29"/>
      <c r="G71" s="29"/>
      <c r="H71" s="29"/>
      <c r="I71" s="29"/>
      <c r="J71" s="29"/>
      <c r="K71" s="402"/>
      <c r="L71" s="29"/>
      <c r="M71" s="511"/>
      <c r="N71" s="127"/>
      <c r="O71" s="127"/>
    </row>
    <row r="72" spans="1:15" ht="16.5" thickBot="1">
      <c r="A72" s="376"/>
      <c r="B72" s="28"/>
      <c r="C72" s="29"/>
      <c r="D72" s="403"/>
      <c r="E72" s="403"/>
      <c r="F72" s="403"/>
      <c r="G72" s="403"/>
      <c r="H72" s="403"/>
      <c r="I72" s="403"/>
      <c r="J72" s="404" t="s">
        <v>56</v>
      </c>
      <c r="K72" s="402"/>
      <c r="L72" s="29"/>
      <c r="M72" s="511"/>
      <c r="N72" s="133"/>
      <c r="O72" s="133"/>
    </row>
    <row r="73" spans="1:15" ht="15.75">
      <c r="A73" s="376">
        <f>+A70+1</f>
        <v>42</v>
      </c>
      <c r="B73" s="28"/>
      <c r="C73" s="29"/>
      <c r="D73" s="403" t="s">
        <v>839</v>
      </c>
      <c r="E73" s="403"/>
      <c r="F73" s="403"/>
      <c r="G73" s="403"/>
      <c r="H73" s="403"/>
      <c r="I73" s="403"/>
      <c r="J73" s="432"/>
      <c r="K73" s="511"/>
      <c r="L73" s="511"/>
      <c r="M73" s="511"/>
      <c r="N73" s="127"/>
      <c r="O73" s="127"/>
    </row>
    <row r="74" spans="1:15" ht="15.75">
      <c r="A74" s="376"/>
      <c r="B74" s="28"/>
      <c r="C74" s="29"/>
      <c r="D74" s="403"/>
      <c r="E74" s="403"/>
      <c r="F74" s="403"/>
      <c r="G74" s="403"/>
      <c r="H74" s="403"/>
      <c r="I74" s="403"/>
      <c r="J74" s="380"/>
      <c r="K74" s="511"/>
      <c r="L74" s="511"/>
      <c r="M74" s="511"/>
      <c r="N74" s="127"/>
      <c r="O74" s="127"/>
    </row>
    <row r="75" spans="1:15" ht="15.75">
      <c r="A75" s="376">
        <f>+A73+1</f>
        <v>43</v>
      </c>
      <c r="B75" s="28"/>
      <c r="C75" s="29"/>
      <c r="D75" s="403" t="s">
        <v>450</v>
      </c>
      <c r="E75" s="403"/>
      <c r="F75" s="403"/>
      <c r="G75" s="403"/>
      <c r="H75" s="403"/>
      <c r="I75" s="405"/>
      <c r="J75" s="432">
        <v>0</v>
      </c>
      <c r="K75" s="511"/>
      <c r="L75" s="511"/>
      <c r="M75" s="511"/>
      <c r="N75" s="127"/>
      <c r="O75" s="127"/>
    </row>
    <row r="76" spans="1:15" ht="15.75">
      <c r="A76" s="376"/>
      <c r="B76" s="28"/>
      <c r="C76" s="29"/>
      <c r="D76" s="403"/>
      <c r="E76" s="403"/>
      <c r="F76" s="403"/>
      <c r="G76" s="403"/>
      <c r="H76" s="403"/>
      <c r="I76" s="403"/>
      <c r="J76" s="380"/>
      <c r="K76" s="511"/>
      <c r="L76" s="511"/>
      <c r="M76" s="511"/>
    </row>
    <row r="77" spans="1:15" ht="15.75">
      <c r="A77" s="376">
        <f>+A75+1</f>
        <v>44</v>
      </c>
      <c r="B77" s="28"/>
      <c r="C77" s="29"/>
      <c r="D77" s="403" t="s">
        <v>451</v>
      </c>
      <c r="E77" s="406"/>
      <c r="F77" s="403"/>
      <c r="G77" s="403"/>
      <c r="H77" s="403"/>
      <c r="I77" s="403"/>
      <c r="J77" s="432">
        <v>0</v>
      </c>
      <c r="K77" s="511"/>
      <c r="L77" s="511"/>
      <c r="M77" s="511"/>
    </row>
    <row r="78" spans="1:15" ht="15.75">
      <c r="A78" s="376">
        <f t="shared" si="2"/>
        <v>45</v>
      </c>
      <c r="B78" s="28"/>
      <c r="C78" s="29"/>
      <c r="D78" s="403" t="s">
        <v>482</v>
      </c>
      <c r="E78" s="403"/>
      <c r="F78" s="403"/>
      <c r="G78" s="403"/>
      <c r="H78" s="403"/>
      <c r="I78" s="403"/>
      <c r="J78" s="433">
        <v>0</v>
      </c>
      <c r="K78" s="511"/>
      <c r="L78" s="511"/>
      <c r="M78" s="511"/>
    </row>
    <row r="79" spans="1:15" ht="16.5" thickBot="1">
      <c r="A79" s="376">
        <f t="shared" si="2"/>
        <v>46</v>
      </c>
      <c r="B79" s="28"/>
      <c r="C79" s="29"/>
      <c r="D79" s="403" t="s">
        <v>452</v>
      </c>
      <c r="E79" s="403"/>
      <c r="F79" s="403"/>
      <c r="G79" s="403"/>
      <c r="H79" s="403"/>
      <c r="I79" s="403"/>
      <c r="J79" s="434">
        <v>0</v>
      </c>
      <c r="K79" s="511"/>
      <c r="L79" s="511"/>
      <c r="M79" s="511"/>
    </row>
    <row r="80" spans="1:15" ht="15.75">
      <c r="A80" s="376">
        <f t="shared" si="2"/>
        <v>47</v>
      </c>
      <c r="B80" s="28"/>
      <c r="C80" s="29"/>
      <c r="D80" s="403" t="s">
        <v>453</v>
      </c>
      <c r="E80" s="406" t="s">
        <v>679</v>
      </c>
      <c r="F80" s="406"/>
      <c r="G80" s="406"/>
      <c r="H80" s="407"/>
      <c r="I80" s="406"/>
      <c r="J80" s="380">
        <f>+J77-J78-J79</f>
        <v>0</v>
      </c>
      <c r="K80" s="511"/>
      <c r="L80" s="511"/>
      <c r="M80" s="511"/>
    </row>
    <row r="81" spans="1:13">
      <c r="A81" s="376"/>
      <c r="B81" s="28"/>
      <c r="C81" s="29"/>
      <c r="D81" s="511"/>
      <c r="E81" s="511"/>
      <c r="F81" s="511"/>
      <c r="G81" s="511"/>
      <c r="H81" s="511"/>
      <c r="I81" s="511"/>
      <c r="J81" s="18"/>
      <c r="K81" s="511"/>
      <c r="L81" s="511"/>
      <c r="M81" s="511"/>
    </row>
    <row r="82" spans="1:13">
      <c r="A82" s="376"/>
      <c r="B82" s="28"/>
      <c r="C82" s="29"/>
      <c r="D82" s="511"/>
      <c r="E82" s="511"/>
      <c r="G82" s="29"/>
      <c r="H82" s="29"/>
      <c r="I82" s="29"/>
      <c r="J82" s="29"/>
      <c r="K82" s="402"/>
      <c r="L82" s="29"/>
      <c r="M82" s="511"/>
    </row>
    <row r="83" spans="1:13">
      <c r="A83" s="376"/>
      <c r="B83" s="31"/>
      <c r="C83" s="29"/>
      <c r="D83" s="511"/>
      <c r="E83" s="511"/>
      <c r="F83" s="29"/>
      <c r="G83" s="29"/>
      <c r="H83" s="29"/>
      <c r="I83" s="32" t="s">
        <v>65</v>
      </c>
      <c r="J83" s="29"/>
      <c r="K83" s="29"/>
      <c r="L83" s="29"/>
      <c r="M83" s="511"/>
    </row>
    <row r="84" spans="1:13" ht="13.5" thickBot="1">
      <c r="A84" s="376"/>
      <c r="B84" s="31"/>
      <c r="C84" s="29"/>
      <c r="D84" s="511"/>
      <c r="E84" s="511"/>
      <c r="F84" s="33" t="s">
        <v>56</v>
      </c>
      <c r="G84" s="33" t="s">
        <v>66</v>
      </c>
      <c r="H84" s="29"/>
      <c r="I84" s="254"/>
      <c r="J84" s="29"/>
      <c r="K84" s="33" t="s">
        <v>67</v>
      </c>
      <c r="L84" s="29"/>
      <c r="M84" s="511"/>
    </row>
    <row r="85" spans="1:13">
      <c r="A85" s="376">
        <f>+A80+1</f>
        <v>48</v>
      </c>
      <c r="B85" s="28" t="s">
        <v>305</v>
      </c>
      <c r="C85" s="34" t="s">
        <v>503</v>
      </c>
      <c r="D85" s="511"/>
      <c r="E85" s="667"/>
      <c r="F85" s="446">
        <v>25226720.846153848</v>
      </c>
      <c r="G85" s="159">
        <f>IF(F$88=0,0,F85/F$88)</f>
        <v>0.35800897820136984</v>
      </c>
      <c r="H85" s="27"/>
      <c r="I85" s="722">
        <v>5.79E-2</v>
      </c>
      <c r="J85" s="27"/>
      <c r="K85" s="27">
        <f>G85*I85</f>
        <v>2.0728719837859313E-2</v>
      </c>
      <c r="L85" s="255" t="s">
        <v>68</v>
      </c>
      <c r="M85" s="511"/>
    </row>
    <row r="86" spans="1:13">
      <c r="A86" s="376">
        <f t="shared" si="2"/>
        <v>49</v>
      </c>
      <c r="B86" s="28" t="s">
        <v>142</v>
      </c>
      <c r="C86" s="36" t="s">
        <v>504</v>
      </c>
      <c r="D86" s="511"/>
      <c r="E86" s="511"/>
      <c r="F86" s="446">
        <v>0</v>
      </c>
      <c r="G86" s="159">
        <f>IF(F$88=0,0,F86/F$88)</f>
        <v>0</v>
      </c>
      <c r="H86" s="27"/>
      <c r="I86" s="159">
        <v>0</v>
      </c>
      <c r="J86" s="27"/>
      <c r="K86" s="27">
        <f>G86*I86</f>
        <v>0</v>
      </c>
      <c r="L86" s="29"/>
      <c r="M86" s="511"/>
    </row>
    <row r="87" spans="1:13" ht="13.5" thickBot="1">
      <c r="A87" s="376">
        <f t="shared" si="2"/>
        <v>50</v>
      </c>
      <c r="B87" s="28" t="s">
        <v>414</v>
      </c>
      <c r="C87" s="36" t="s">
        <v>505</v>
      </c>
      <c r="D87" s="511"/>
      <c r="E87" s="666" t="s">
        <v>846</v>
      </c>
      <c r="F87" s="631">
        <v>45237212.692307696</v>
      </c>
      <c r="G87" s="159">
        <f>IF(F$88=0,0,F87/F$88)</f>
        <v>0.64199102179863032</v>
      </c>
      <c r="H87" s="35"/>
      <c r="I87" s="634">
        <v>0.10100000000000001</v>
      </c>
      <c r="J87" s="27"/>
      <c r="K87" s="47">
        <f>G87*I87</f>
        <v>6.4841093201661662E-2</v>
      </c>
      <c r="L87" s="29"/>
      <c r="M87" s="511"/>
    </row>
    <row r="88" spans="1:13">
      <c r="A88" s="376">
        <f t="shared" si="2"/>
        <v>51</v>
      </c>
      <c r="B88" s="31" t="s">
        <v>293</v>
      </c>
      <c r="C88" s="36" t="s">
        <v>798</v>
      </c>
      <c r="D88" s="511"/>
      <c r="E88" s="511"/>
      <c r="F88" s="256">
        <f>SUM(F85:F87)</f>
        <v>70463933.538461536</v>
      </c>
      <c r="G88" s="27" t="s">
        <v>8</v>
      </c>
      <c r="H88" s="29"/>
      <c r="I88" s="159"/>
      <c r="J88" s="27"/>
      <c r="K88" s="27">
        <f>SUM(K85:K87)</f>
        <v>8.5569813039520978E-2</v>
      </c>
      <c r="L88" s="255" t="s">
        <v>69</v>
      </c>
      <c r="M88" s="511"/>
    </row>
    <row r="89" spans="1:13">
      <c r="A89" s="376"/>
      <c r="B89" s="511"/>
      <c r="C89" s="511"/>
      <c r="D89" s="511"/>
      <c r="E89" s="511"/>
      <c r="F89" s="511"/>
      <c r="G89" s="27"/>
      <c r="H89" s="511"/>
      <c r="I89" s="511"/>
      <c r="J89" s="511"/>
      <c r="K89" s="511"/>
      <c r="L89" s="511"/>
      <c r="M89" s="511"/>
    </row>
    <row r="90" spans="1:13">
      <c r="A90" s="511" t="s">
        <v>502</v>
      </c>
      <c r="B90" s="511"/>
      <c r="C90" s="511"/>
      <c r="D90" s="511"/>
      <c r="E90" s="511"/>
      <c r="F90" s="511"/>
      <c r="G90" s="511"/>
      <c r="H90" s="511"/>
      <c r="I90" s="511"/>
      <c r="J90" s="511"/>
      <c r="K90" s="511"/>
      <c r="L90" s="511"/>
      <c r="M90" s="511"/>
    </row>
    <row r="91" spans="1:13">
      <c r="A91" s="377" t="s">
        <v>73</v>
      </c>
      <c r="B91" s="298" t="s">
        <v>840</v>
      </c>
      <c r="C91" s="298"/>
      <c r="D91" s="298"/>
      <c r="E91" s="298"/>
      <c r="F91" s="298"/>
      <c r="G91" s="298"/>
      <c r="H91" s="298"/>
      <c r="I91" s="298"/>
      <c r="J91" s="298"/>
      <c r="K91" s="298"/>
      <c r="L91" s="298"/>
      <c r="M91" s="298"/>
    </row>
    <row r="92" spans="1:13" s="666" customFormat="1">
      <c r="A92" s="668"/>
      <c r="B92" s="670" t="s">
        <v>837</v>
      </c>
      <c r="C92" s="667"/>
      <c r="D92" s="667"/>
      <c r="E92" s="667"/>
      <c r="F92" s="667"/>
      <c r="G92" s="667"/>
      <c r="H92" s="667"/>
      <c r="I92" s="667"/>
      <c r="J92" s="667"/>
      <c r="K92" s="667"/>
      <c r="L92" s="667"/>
      <c r="M92" s="667"/>
    </row>
    <row r="93" spans="1:13">
      <c r="A93" s="377" t="s">
        <v>74</v>
      </c>
      <c r="B93" s="298" t="s">
        <v>680</v>
      </c>
      <c r="C93" s="298"/>
      <c r="D93" s="298"/>
      <c r="E93" s="298"/>
      <c r="F93" s="298"/>
      <c r="G93" s="298"/>
      <c r="H93" s="298"/>
      <c r="I93" s="298"/>
      <c r="J93" s="298"/>
      <c r="K93" s="298"/>
      <c r="L93" s="298"/>
      <c r="M93" s="298"/>
    </row>
    <row r="94" spans="1:13">
      <c r="A94" s="377" t="s">
        <v>75</v>
      </c>
      <c r="B94" s="298" t="s">
        <v>681</v>
      </c>
      <c r="C94" s="298"/>
      <c r="D94" s="298"/>
      <c r="E94" s="298"/>
      <c r="F94" s="298"/>
      <c r="G94" s="298"/>
      <c r="H94" s="298"/>
      <c r="I94" s="298"/>
      <c r="J94" s="298"/>
      <c r="K94" s="298"/>
      <c r="L94" s="298"/>
      <c r="M94" s="298"/>
    </row>
    <row r="95" spans="1:13">
      <c r="A95" s="360"/>
      <c r="B95" s="745" t="s">
        <v>237</v>
      </c>
      <c r="C95" s="745"/>
      <c r="D95" s="745"/>
      <c r="E95" s="745"/>
      <c r="F95" s="745"/>
      <c r="G95" s="745"/>
      <c r="H95" s="745"/>
      <c r="I95" s="745"/>
      <c r="J95" s="745"/>
      <c r="K95" s="745"/>
    </row>
    <row r="96" spans="1:13">
      <c r="A96" s="360"/>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1">
    <mergeCell ref="B95:K95"/>
  </mergeCells>
  <phoneticPr fontId="0" type="noConversion"/>
  <pageMargins left="0.25" right="0.25" top="0.75" bottom="0.75" header="0.3" footer="0.3"/>
  <pageSetup scale="62" fitToHeight="0" orientation="landscape" r:id="rId2"/>
  <rowBreaks count="1" manualBreakCount="1">
    <brk id="45" max="12" man="1"/>
  </rowBreaks>
  <customProperties>
    <customPr name="_pios_id" r:id="rId3"/>
    <customPr name="CofWorksheetType" r:id="rId4"/>
  </customProperties>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A70"/>
  <sheetViews>
    <sheetView zoomScale="85" zoomScaleNormal="85" zoomScaleSheetLayoutView="100" workbookViewId="0">
      <selection activeCell="O16" sqref="O16"/>
    </sheetView>
  </sheetViews>
  <sheetFormatPr defaultColWidth="8.77734375" defaultRowHeight="12.75"/>
  <cols>
    <col min="1" max="1" width="4" style="15" customWidth="1"/>
    <col min="2" max="2" width="12" style="15" bestFit="1" customWidth="1"/>
    <col min="3" max="3" width="8.77734375" style="15"/>
    <col min="4" max="6" width="7.77734375" style="15" customWidth="1"/>
    <col min="7" max="7" width="8.21875" style="15" customWidth="1"/>
    <col min="8" max="16" width="7.77734375" style="15" customWidth="1"/>
    <col min="17" max="17" width="10.77734375" style="15" bestFit="1" customWidth="1"/>
    <col min="18" max="16384" width="8.77734375" style="15"/>
  </cols>
  <sheetData>
    <row r="1" spans="1:27">
      <c r="I1" s="20" t="s">
        <v>235</v>
      </c>
      <c r="Q1" s="306" t="s">
        <v>677</v>
      </c>
    </row>
    <row r="2" spans="1:27">
      <c r="I2" s="304" t="s">
        <v>642</v>
      </c>
    </row>
    <row r="3" spans="1:27">
      <c r="I3" s="652" t="str">
        <f>'Attachment H'!$D$5</f>
        <v>NextEra Energy Transmission MidAtlantic Indiana, Inc.</v>
      </c>
    </row>
    <row r="4" spans="1:27" s="562" customFormat="1">
      <c r="I4" s="597"/>
    </row>
    <row r="5" spans="1:27" s="562" customFormat="1">
      <c r="I5" s="597"/>
    </row>
    <row r="6" spans="1:27" ht="15">
      <c r="E6" s="638" t="s">
        <v>783</v>
      </c>
      <c r="F6" s="639" t="s">
        <v>784</v>
      </c>
      <c r="G6" s="640" t="s">
        <v>785</v>
      </c>
      <c r="H6" s="639" t="s">
        <v>786</v>
      </c>
    </row>
    <row r="7" spans="1:27" ht="51.75">
      <c r="A7" s="411"/>
      <c r="B7" s="310"/>
      <c r="C7" s="307" t="s">
        <v>640</v>
      </c>
      <c r="D7" s="307"/>
      <c r="E7" s="641" t="s">
        <v>787</v>
      </c>
      <c r="F7" s="641" t="s">
        <v>792</v>
      </c>
      <c r="G7" s="641" t="s">
        <v>825</v>
      </c>
      <c r="H7" s="641" t="s">
        <v>788</v>
      </c>
      <c r="R7" s="424"/>
      <c r="S7" s="424"/>
      <c r="T7" s="424"/>
      <c r="U7" s="424"/>
      <c r="V7" s="424"/>
      <c r="W7" s="424"/>
      <c r="X7" s="424"/>
      <c r="Y7" s="424"/>
      <c r="Z7" s="424"/>
      <c r="AA7" s="424"/>
    </row>
    <row r="8" spans="1:27" ht="15">
      <c r="A8" s="411">
        <v>1</v>
      </c>
      <c r="B8" s="725">
        <v>2023</v>
      </c>
      <c r="C8" s="309" t="s">
        <v>460</v>
      </c>
      <c r="D8" s="547"/>
      <c r="E8" s="642">
        <v>6.3100000000000003E-2</v>
      </c>
      <c r="F8" s="642"/>
      <c r="G8" s="735">
        <f>IF(F8&gt;0,MIN(E8:F8),E8)</f>
        <v>6.3100000000000003E-2</v>
      </c>
      <c r="H8" s="735">
        <f t="shared" ref="H8:H15" si="0">E8</f>
        <v>6.3100000000000003E-2</v>
      </c>
      <c r="R8" s="643"/>
      <c r="S8" s="644"/>
      <c r="T8" s="644"/>
      <c r="U8" s="644"/>
      <c r="V8" s="645"/>
      <c r="W8" s="646"/>
      <c r="X8" s="647"/>
      <c r="Y8" s="646"/>
      <c r="Z8" s="644"/>
      <c r="AA8" s="424"/>
    </row>
    <row r="9" spans="1:27" ht="15">
      <c r="A9" s="411">
        <v>2</v>
      </c>
      <c r="B9" s="725">
        <v>2023</v>
      </c>
      <c r="C9" s="309" t="s">
        <v>461</v>
      </c>
      <c r="D9" s="547"/>
      <c r="E9" s="642">
        <v>7.4999999999999997E-2</v>
      </c>
      <c r="F9" s="642"/>
      <c r="G9" s="735">
        <f t="shared" ref="G9:G15" si="1">IF(F9&gt;0,MIN(E9:F9),E9)</f>
        <v>7.4999999999999997E-2</v>
      </c>
      <c r="H9" s="735">
        <f t="shared" si="0"/>
        <v>7.4999999999999997E-2</v>
      </c>
      <c r="R9" s="643"/>
      <c r="S9" s="644"/>
      <c r="T9" s="643"/>
      <c r="U9" s="643"/>
      <c r="V9" s="648"/>
      <c r="W9" s="648"/>
      <c r="X9" s="648"/>
      <c r="Y9" s="648"/>
      <c r="Z9" s="648"/>
      <c r="AA9" s="424"/>
    </row>
    <row r="10" spans="1:27" ht="15">
      <c r="A10" s="411">
        <v>3</v>
      </c>
      <c r="B10" s="725">
        <v>2023</v>
      </c>
      <c r="C10" s="309" t="s">
        <v>462</v>
      </c>
      <c r="D10" s="547"/>
      <c r="E10" s="642">
        <v>8.0199999999999994E-2</v>
      </c>
      <c r="F10" s="642"/>
      <c r="G10" s="735">
        <f t="shared" si="1"/>
        <v>8.0199999999999994E-2</v>
      </c>
      <c r="H10" s="735">
        <f t="shared" si="0"/>
        <v>8.0199999999999994E-2</v>
      </c>
      <c r="R10" s="643"/>
      <c r="S10" s="644"/>
      <c r="T10" s="643"/>
      <c r="U10" s="643"/>
      <c r="V10" s="649"/>
      <c r="W10" s="649"/>
      <c r="X10" s="650"/>
      <c r="Y10" s="650"/>
      <c r="Z10" s="650"/>
      <c r="AA10" s="424"/>
    </row>
    <row r="11" spans="1:27" ht="15">
      <c r="A11" s="411">
        <v>4</v>
      </c>
      <c r="B11" s="725">
        <v>2023</v>
      </c>
      <c r="C11" s="309" t="s">
        <v>802</v>
      </c>
      <c r="D11" s="547"/>
      <c r="E11" s="642">
        <v>8.3500000000000005E-2</v>
      </c>
      <c r="F11" s="642"/>
      <c r="G11" s="735">
        <f t="shared" si="1"/>
        <v>8.3500000000000005E-2</v>
      </c>
      <c r="H11" s="735">
        <f t="shared" si="0"/>
        <v>8.3500000000000005E-2</v>
      </c>
      <c r="R11" s="643"/>
      <c r="S11" s="644"/>
      <c r="T11" s="643"/>
      <c r="U11" s="643"/>
      <c r="V11" s="649"/>
      <c r="W11" s="649"/>
      <c r="X11" s="650"/>
      <c r="Y11" s="650"/>
      <c r="Z11" s="650"/>
      <c r="AA11" s="424"/>
    </row>
    <row r="12" spans="1:27" ht="15.75" customHeight="1">
      <c r="A12" s="411">
        <v>5</v>
      </c>
      <c r="B12" s="725">
        <v>2024</v>
      </c>
      <c r="C12" s="309" t="s">
        <v>463</v>
      </c>
      <c r="D12" s="547"/>
      <c r="E12" s="642">
        <v>8.5000000000000006E-2</v>
      </c>
      <c r="F12" s="642"/>
      <c r="G12" s="735">
        <f t="shared" si="1"/>
        <v>8.5000000000000006E-2</v>
      </c>
      <c r="H12" s="735">
        <f t="shared" si="0"/>
        <v>8.5000000000000006E-2</v>
      </c>
      <c r="R12" s="643"/>
      <c r="S12" s="644"/>
      <c r="T12" s="643"/>
      <c r="U12" s="643"/>
      <c r="V12" s="649"/>
      <c r="W12" s="649"/>
      <c r="X12" s="650"/>
      <c r="Y12" s="650"/>
      <c r="Z12" s="650"/>
      <c r="AA12" s="424"/>
    </row>
    <row r="13" spans="1:27" ht="15">
      <c r="A13" s="411">
        <v>6</v>
      </c>
      <c r="B13" s="725">
        <v>2024</v>
      </c>
      <c r="C13" s="309" t="s">
        <v>461</v>
      </c>
      <c r="D13" s="547"/>
      <c r="E13" s="642">
        <v>8.5000000000000006E-2</v>
      </c>
      <c r="F13" s="642"/>
      <c r="G13" s="735">
        <f t="shared" si="1"/>
        <v>8.5000000000000006E-2</v>
      </c>
      <c r="H13" s="735">
        <f t="shared" si="0"/>
        <v>8.5000000000000006E-2</v>
      </c>
      <c r="R13" s="643"/>
      <c r="S13" s="644"/>
      <c r="T13" s="643"/>
      <c r="U13" s="643"/>
      <c r="V13" s="649"/>
      <c r="W13" s="649"/>
      <c r="X13" s="650"/>
      <c r="Y13" s="650"/>
      <c r="Z13" s="650"/>
      <c r="AA13" s="424"/>
    </row>
    <row r="14" spans="1:27" ht="15">
      <c r="A14" s="411">
        <v>7</v>
      </c>
      <c r="B14" s="725">
        <v>2024</v>
      </c>
      <c r="C14" s="309" t="s">
        <v>462</v>
      </c>
      <c r="D14" s="547"/>
      <c r="E14" s="642">
        <v>8.5000000000000006E-2</v>
      </c>
      <c r="F14" s="642"/>
      <c r="G14" s="735">
        <f t="shared" si="1"/>
        <v>8.5000000000000006E-2</v>
      </c>
      <c r="H14" s="735">
        <f t="shared" si="0"/>
        <v>8.5000000000000006E-2</v>
      </c>
      <c r="R14" s="643"/>
      <c r="S14" s="644"/>
      <c r="T14" s="644"/>
      <c r="U14" s="644"/>
      <c r="V14" s="644"/>
      <c r="W14" s="644"/>
      <c r="X14" s="644"/>
      <c r="Y14" s="644"/>
      <c r="Z14" s="644"/>
      <c r="AA14" s="424"/>
    </row>
    <row r="15" spans="1:27" ht="15">
      <c r="A15" s="411"/>
      <c r="B15" s="308"/>
      <c r="C15" s="308"/>
      <c r="D15" s="435"/>
      <c r="E15" s="642"/>
      <c r="F15" s="642"/>
      <c r="G15" s="736">
        <f t="shared" si="1"/>
        <v>0</v>
      </c>
      <c r="H15" s="736">
        <f t="shared" si="0"/>
        <v>0</v>
      </c>
      <c r="R15" s="643"/>
      <c r="S15" s="644"/>
      <c r="T15" s="644"/>
      <c r="U15" s="644"/>
      <c r="V15" s="644"/>
      <c r="W15" s="644"/>
      <c r="X15" s="644"/>
      <c r="Y15" s="644"/>
      <c r="Z15" s="644"/>
      <c r="AA15" s="424"/>
    </row>
    <row r="16" spans="1:27" ht="15">
      <c r="A16" s="411"/>
      <c r="B16" s="308"/>
      <c r="C16" s="311"/>
      <c r="D16" s="436"/>
      <c r="E16" s="436"/>
      <c r="F16" s="435"/>
      <c r="G16" s="435"/>
      <c r="H16" s="435"/>
      <c r="R16" s="643"/>
      <c r="S16" s="644"/>
      <c r="T16" s="644"/>
      <c r="U16" s="644"/>
      <c r="V16" s="651"/>
      <c r="W16" s="650"/>
      <c r="X16" s="644"/>
      <c r="Y16" s="644"/>
      <c r="Z16" s="644"/>
      <c r="AA16" s="424"/>
    </row>
    <row r="17" spans="1:27" ht="15">
      <c r="A17" s="411">
        <v>8</v>
      </c>
      <c r="B17" s="412" t="s">
        <v>790</v>
      </c>
      <c r="C17" s="312"/>
      <c r="D17" s="436"/>
      <c r="E17" s="435"/>
      <c r="F17" s="435"/>
      <c r="G17" s="737">
        <f>AVERAGE(G8:G14)</f>
        <v>7.9542857142857151E-2</v>
      </c>
      <c r="H17" s="737">
        <f>AVERAGE(H8:H14)</f>
        <v>7.9542857142857151E-2</v>
      </c>
      <c r="R17" s="643"/>
      <c r="S17" s="644"/>
      <c r="T17" s="644"/>
      <c r="U17" s="644"/>
      <c r="V17" s="651"/>
      <c r="W17" s="650"/>
      <c r="X17" s="644"/>
      <c r="Y17" s="644"/>
      <c r="Z17" s="644"/>
      <c r="AA17" s="424"/>
    </row>
    <row r="18" spans="1:27" ht="15">
      <c r="A18" s="308"/>
      <c r="B18" s="308"/>
      <c r="C18" s="312"/>
      <c r="D18" s="436"/>
      <c r="E18" s="436"/>
      <c r="F18" s="435"/>
      <c r="G18" s="435"/>
      <c r="H18" s="435"/>
      <c r="R18" s="643"/>
      <c r="S18" s="644"/>
      <c r="T18" s="644"/>
      <c r="U18" s="644"/>
      <c r="V18" s="644"/>
      <c r="W18" s="644"/>
      <c r="X18" s="644"/>
      <c r="Y18" s="644"/>
      <c r="Z18" s="644"/>
      <c r="AA18" s="424"/>
    </row>
    <row r="19" spans="1:27" ht="15">
      <c r="A19" s="308" t="s">
        <v>641</v>
      </c>
      <c r="B19" s="308"/>
      <c r="C19" s="308"/>
      <c r="D19" s="308"/>
      <c r="E19" s="308"/>
      <c r="F19" s="308"/>
      <c r="G19" s="308"/>
      <c r="H19" s="308"/>
      <c r="R19" s="643"/>
      <c r="S19" s="644"/>
      <c r="T19" s="644"/>
      <c r="U19" s="644"/>
      <c r="V19" s="644"/>
      <c r="W19" s="644"/>
      <c r="X19" s="644"/>
      <c r="Y19" s="644"/>
      <c r="Z19" s="644"/>
      <c r="AA19" s="424"/>
    </row>
    <row r="20" spans="1:27" ht="15">
      <c r="A20" s="308"/>
      <c r="B20" s="637" t="s">
        <v>789</v>
      </c>
      <c r="C20" s="308"/>
      <c r="D20" s="308"/>
      <c r="E20" s="308"/>
      <c r="F20" s="308"/>
      <c r="G20" s="308"/>
      <c r="H20" s="308"/>
      <c r="R20" s="643"/>
      <c r="S20" s="643"/>
      <c r="T20" s="424"/>
      <c r="U20" s="644"/>
      <c r="V20" s="644"/>
      <c r="W20" s="644"/>
      <c r="X20" s="644"/>
      <c r="Y20" s="644"/>
      <c r="Z20" s="644"/>
      <c r="AA20" s="424"/>
    </row>
    <row r="21" spans="1:27" ht="15">
      <c r="A21" s="308"/>
      <c r="B21" s="637" t="s">
        <v>791</v>
      </c>
      <c r="C21" s="308"/>
      <c r="D21" s="308"/>
      <c r="E21" s="308"/>
      <c r="F21" s="308"/>
      <c r="G21" s="308"/>
      <c r="H21" s="308"/>
      <c r="R21" s="636"/>
      <c r="S21" s="637"/>
      <c r="U21" s="637"/>
      <c r="V21" s="637"/>
      <c r="W21" s="637"/>
      <c r="X21" s="637"/>
      <c r="Y21" s="637"/>
      <c r="Z21" s="637"/>
    </row>
    <row r="22" spans="1:27" s="562" customFormat="1" ht="15">
      <c r="A22" s="308"/>
      <c r="B22" s="637" t="s">
        <v>793</v>
      </c>
      <c r="C22" s="308"/>
      <c r="D22" s="308"/>
      <c r="E22" s="308"/>
      <c r="F22" s="308"/>
      <c r="G22" s="308"/>
      <c r="H22" s="308"/>
      <c r="R22" s="636"/>
      <c r="S22" s="637"/>
      <c r="T22" s="637"/>
      <c r="U22" s="637"/>
      <c r="V22" s="637"/>
      <c r="W22" s="637"/>
      <c r="X22" s="637"/>
      <c r="Y22" s="637"/>
      <c r="Z22" s="637"/>
    </row>
    <row r="23" spans="1:27" s="562" customFormat="1" ht="15">
      <c r="A23" s="308"/>
      <c r="B23" s="308"/>
      <c r="C23" s="308"/>
      <c r="D23" s="308"/>
      <c r="E23" s="308"/>
      <c r="F23" s="308"/>
      <c r="G23" s="308"/>
      <c r="H23" s="308"/>
    </row>
    <row r="24" spans="1:27">
      <c r="A24" s="518"/>
      <c r="B24" s="297"/>
      <c r="C24" s="297"/>
      <c r="D24" s="780"/>
      <c r="E24" s="780"/>
      <c r="F24" s="300"/>
      <c r="G24" s="300"/>
      <c r="H24" s="564"/>
      <c r="I24" s="300"/>
      <c r="J24" s="300"/>
      <c r="K24" s="300"/>
      <c r="L24" s="300"/>
    </row>
    <row r="25" spans="1:27">
      <c r="A25" s="518">
        <v>9</v>
      </c>
      <c r="B25" s="297" t="s">
        <v>92</v>
      </c>
      <c r="C25" s="297"/>
      <c r="D25" s="780"/>
      <c r="E25" s="780"/>
      <c r="F25" s="780"/>
      <c r="G25" s="780"/>
      <c r="H25" s="564"/>
      <c r="I25" s="780"/>
      <c r="J25" s="780"/>
      <c r="K25" s="780"/>
      <c r="L25" s="780"/>
    </row>
    <row r="26" spans="1:27">
      <c r="A26" s="518">
        <v>10</v>
      </c>
      <c r="B26" s="724">
        <v>2021</v>
      </c>
      <c r="C26" s="297"/>
      <c r="D26" s="300"/>
      <c r="E26" s="300"/>
      <c r="F26" s="301"/>
      <c r="G26" s="300"/>
      <c r="H26" s="300"/>
      <c r="I26" s="300"/>
      <c r="J26" s="300"/>
      <c r="K26" s="300"/>
      <c r="L26" s="300"/>
    </row>
    <row r="27" spans="1:27">
      <c r="A27" s="409"/>
      <c r="B27" s="471" t="s">
        <v>73</v>
      </c>
      <c r="C27" s="471" t="s">
        <v>74</v>
      </c>
      <c r="D27" s="573" t="s">
        <v>75</v>
      </c>
      <c r="E27" s="574" t="s">
        <v>76</v>
      </c>
      <c r="F27" s="574" t="s">
        <v>77</v>
      </c>
      <c r="G27" s="574" t="s">
        <v>78</v>
      </c>
      <c r="H27" s="574" t="s">
        <v>79</v>
      </c>
      <c r="I27" s="574" t="s">
        <v>81</v>
      </c>
      <c r="J27" s="574" t="s">
        <v>82</v>
      </c>
      <c r="K27" s="574" t="s">
        <v>83</v>
      </c>
      <c r="L27" s="574" t="s">
        <v>120</v>
      </c>
      <c r="M27" s="575" t="s">
        <v>650</v>
      </c>
      <c r="N27" s="575" t="s">
        <v>150</v>
      </c>
      <c r="O27" s="576" t="s">
        <v>643</v>
      </c>
      <c r="P27" s="560" t="s">
        <v>153</v>
      </c>
      <c r="Q27" s="561" t="s">
        <v>154</v>
      </c>
    </row>
    <row r="28" spans="1:27">
      <c r="A28" s="518"/>
      <c r="B28" s="469"/>
      <c r="C28" s="466"/>
      <c r="D28" s="563"/>
      <c r="E28" s="564"/>
      <c r="F28" s="564"/>
      <c r="G28" s="409"/>
      <c r="H28" s="564"/>
      <c r="I28" s="300"/>
      <c r="J28" s="564"/>
      <c r="K28" s="300"/>
      <c r="L28" s="300"/>
      <c r="M28" s="456"/>
      <c r="N28" s="456"/>
      <c r="O28" s="568"/>
      <c r="P28" s="580"/>
      <c r="Q28" s="581"/>
    </row>
    <row r="29" spans="1:27">
      <c r="A29" s="518"/>
      <c r="B29" s="470"/>
      <c r="C29" s="472"/>
      <c r="D29" s="563"/>
      <c r="E29" s="564"/>
      <c r="F29" s="564"/>
      <c r="G29" s="564"/>
      <c r="H29" s="564"/>
      <c r="I29" s="564"/>
      <c r="J29" s="564"/>
      <c r="K29" s="564"/>
      <c r="L29" s="564"/>
      <c r="M29" s="566"/>
      <c r="N29" s="566"/>
      <c r="O29" s="522"/>
      <c r="P29" s="521"/>
      <c r="Q29" s="472"/>
    </row>
    <row r="30" spans="1:27">
      <c r="A30" s="518"/>
      <c r="B30" s="472" t="s">
        <v>548</v>
      </c>
      <c r="C30" s="472"/>
      <c r="D30" s="779" t="s">
        <v>651</v>
      </c>
      <c r="E30" s="780"/>
      <c r="F30" s="780"/>
      <c r="G30" s="780"/>
      <c r="H30" s="780"/>
      <c r="I30" s="780"/>
      <c r="J30" s="780"/>
      <c r="K30" s="780"/>
      <c r="L30" s="780"/>
      <c r="M30" s="780"/>
      <c r="N30" s="780"/>
      <c r="O30" s="781"/>
      <c r="P30" s="521" t="s">
        <v>442</v>
      </c>
      <c r="Q30" s="472" t="s">
        <v>442</v>
      </c>
    </row>
    <row r="31" spans="1:27">
      <c r="A31" s="518"/>
      <c r="B31" s="468" t="s">
        <v>540</v>
      </c>
      <c r="C31" s="468" t="s">
        <v>541</v>
      </c>
      <c r="D31" s="591" t="s">
        <v>101</v>
      </c>
      <c r="E31" s="592" t="s">
        <v>100</v>
      </c>
      <c r="F31" s="593" t="s">
        <v>99</v>
      </c>
      <c r="G31" s="593" t="s">
        <v>91</v>
      </c>
      <c r="H31" s="592" t="s">
        <v>90</v>
      </c>
      <c r="I31" s="592" t="s">
        <v>111</v>
      </c>
      <c r="J31" s="592" t="s">
        <v>98</v>
      </c>
      <c r="K31" s="592" t="s">
        <v>97</v>
      </c>
      <c r="L31" s="592" t="s">
        <v>96</v>
      </c>
      <c r="M31" s="594" t="s">
        <v>102</v>
      </c>
      <c r="N31" s="594" t="s">
        <v>95</v>
      </c>
      <c r="O31" s="589" t="s">
        <v>94</v>
      </c>
      <c r="P31" s="588" t="s">
        <v>652</v>
      </c>
      <c r="Q31" s="468" t="s">
        <v>613</v>
      </c>
    </row>
    <row r="32" spans="1:27">
      <c r="A32" s="518">
        <v>11</v>
      </c>
      <c r="B32" s="491" t="s">
        <v>447</v>
      </c>
      <c r="C32" s="491" t="s">
        <v>844</v>
      </c>
      <c r="D32" s="527"/>
      <c r="E32" s="492"/>
      <c r="F32" s="492"/>
      <c r="G32" s="492"/>
      <c r="H32" s="492"/>
      <c r="I32" s="567"/>
      <c r="J32" s="567"/>
      <c r="K32" s="567"/>
      <c r="L32" s="567"/>
      <c r="M32" s="549"/>
      <c r="N32" s="549"/>
      <c r="O32" s="569"/>
      <c r="P32" s="577"/>
      <c r="Q32" s="582"/>
    </row>
    <row r="33" spans="1:17">
      <c r="A33" s="518" t="s">
        <v>647</v>
      </c>
      <c r="B33" s="491"/>
      <c r="C33" s="491"/>
      <c r="D33" s="527"/>
      <c r="E33" s="492"/>
      <c r="F33" s="492"/>
      <c r="G33" s="492"/>
      <c r="H33" s="492"/>
      <c r="I33" s="492"/>
      <c r="J33" s="492"/>
      <c r="K33" s="567"/>
      <c r="L33" s="567"/>
      <c r="M33" s="549"/>
      <c r="N33" s="549"/>
      <c r="O33" s="569"/>
      <c r="P33" s="578">
        <f>+H17</f>
        <v>7.9542857142857151E-2</v>
      </c>
      <c r="Q33" s="595">
        <f>+P33*(D33+E33*0.91667+F33*0.83333+G33*0.75+H33*0.66667+I33*7/12+J33*6/12+K33*5/12+L33*4/12+M33*3/12+N33*2/12+O33*1/12)+P33*1.5*SUM(D33:O33)</f>
        <v>0</v>
      </c>
    </row>
    <row r="34" spans="1:17">
      <c r="A34" s="518" t="s">
        <v>648</v>
      </c>
      <c r="B34" s="491"/>
      <c r="C34" s="491"/>
      <c r="D34" s="527"/>
      <c r="E34" s="492"/>
      <c r="F34" s="492"/>
      <c r="G34" s="492"/>
      <c r="H34" s="492"/>
      <c r="I34" s="492"/>
      <c r="J34" s="492"/>
      <c r="K34" s="567"/>
      <c r="L34" s="567"/>
      <c r="M34" s="549"/>
      <c r="N34" s="549"/>
      <c r="O34" s="569"/>
      <c r="P34" s="578">
        <f>+P33</f>
        <v>7.9542857142857151E-2</v>
      </c>
      <c r="Q34" s="595">
        <f t="shared" ref="Q34:Q51" si="2">+P34*(D34+E34*0.91667+F34*0.83333+G34*0.75+H34*0.66667+I34*7/12+J34*6/12+K34*5/12+L34*4/12+M34*3/12+N34*2/12+O34*1/12)+P34*1.5*SUM(D34:O34)</f>
        <v>0</v>
      </c>
    </row>
    <row r="35" spans="1:17">
      <c r="A35" s="518" t="s">
        <v>649</v>
      </c>
      <c r="B35" s="491"/>
      <c r="C35" s="491"/>
      <c r="D35" s="527"/>
      <c r="E35" s="492"/>
      <c r="F35" s="492"/>
      <c r="G35" s="492"/>
      <c r="H35" s="492"/>
      <c r="I35" s="492"/>
      <c r="J35" s="492"/>
      <c r="K35" s="567"/>
      <c r="L35" s="567"/>
      <c r="M35" s="549"/>
      <c r="N35" s="549"/>
      <c r="O35" s="569"/>
      <c r="P35" s="578">
        <f t="shared" ref="P35:P51" si="3">+P34</f>
        <v>7.9542857142857151E-2</v>
      </c>
      <c r="Q35" s="595">
        <f t="shared" si="2"/>
        <v>0</v>
      </c>
    </row>
    <row r="36" spans="1:17">
      <c r="A36" s="518" t="s">
        <v>441</v>
      </c>
      <c r="B36" s="491"/>
      <c r="C36" s="491"/>
      <c r="D36" s="527"/>
      <c r="E36" s="492"/>
      <c r="F36" s="492"/>
      <c r="G36" s="492"/>
      <c r="H36" s="492"/>
      <c r="I36" s="492"/>
      <c r="J36" s="492"/>
      <c r="K36" s="567"/>
      <c r="L36" s="567"/>
      <c r="M36" s="549"/>
      <c r="N36" s="549"/>
      <c r="O36" s="569"/>
      <c r="P36" s="578">
        <f t="shared" si="3"/>
        <v>7.9542857142857151E-2</v>
      </c>
      <c r="Q36" s="595">
        <f t="shared" si="2"/>
        <v>0</v>
      </c>
    </row>
    <row r="37" spans="1:17">
      <c r="A37" s="518"/>
      <c r="B37" s="491"/>
      <c r="C37" s="491"/>
      <c r="D37" s="527"/>
      <c r="E37" s="492"/>
      <c r="F37" s="492"/>
      <c r="G37" s="492"/>
      <c r="H37" s="492"/>
      <c r="I37" s="492"/>
      <c r="J37" s="492"/>
      <c r="K37" s="567"/>
      <c r="L37" s="567"/>
      <c r="M37" s="549"/>
      <c r="N37" s="549"/>
      <c r="O37" s="569"/>
      <c r="P37" s="578">
        <f t="shared" si="3"/>
        <v>7.9542857142857151E-2</v>
      </c>
      <c r="Q37" s="595">
        <f t="shared" si="2"/>
        <v>0</v>
      </c>
    </row>
    <row r="38" spans="1:17">
      <c r="A38" s="518"/>
      <c r="B38" s="491"/>
      <c r="C38" s="491"/>
      <c r="D38" s="527"/>
      <c r="E38" s="492"/>
      <c r="F38" s="492"/>
      <c r="G38" s="492"/>
      <c r="H38" s="492"/>
      <c r="I38" s="492"/>
      <c r="J38" s="492"/>
      <c r="K38" s="567"/>
      <c r="L38" s="567"/>
      <c r="M38" s="549"/>
      <c r="N38" s="549"/>
      <c r="O38" s="569"/>
      <c r="P38" s="578">
        <f t="shared" si="3"/>
        <v>7.9542857142857151E-2</v>
      </c>
      <c r="Q38" s="595">
        <f t="shared" si="2"/>
        <v>0</v>
      </c>
    </row>
    <row r="39" spans="1:17">
      <c r="A39" s="518"/>
      <c r="B39" s="491"/>
      <c r="C39" s="491"/>
      <c r="D39" s="527"/>
      <c r="E39" s="492"/>
      <c r="F39" s="492"/>
      <c r="G39" s="492"/>
      <c r="H39" s="492"/>
      <c r="I39" s="492"/>
      <c r="J39" s="492"/>
      <c r="K39" s="567"/>
      <c r="L39" s="567"/>
      <c r="M39" s="549"/>
      <c r="N39" s="549"/>
      <c r="O39" s="569"/>
      <c r="P39" s="578">
        <f t="shared" si="3"/>
        <v>7.9542857142857151E-2</v>
      </c>
      <c r="Q39" s="595">
        <f t="shared" si="2"/>
        <v>0</v>
      </c>
    </row>
    <row r="40" spans="1:17">
      <c r="A40" s="518"/>
      <c r="B40" s="491"/>
      <c r="C40" s="491"/>
      <c r="D40" s="527"/>
      <c r="E40" s="492"/>
      <c r="F40" s="492"/>
      <c r="G40" s="492"/>
      <c r="H40" s="492"/>
      <c r="I40" s="492"/>
      <c r="J40" s="492"/>
      <c r="K40" s="567"/>
      <c r="L40" s="567"/>
      <c r="M40" s="549"/>
      <c r="N40" s="549"/>
      <c r="O40" s="569"/>
      <c r="P40" s="578">
        <f t="shared" si="3"/>
        <v>7.9542857142857151E-2</v>
      </c>
      <c r="Q40" s="595">
        <f t="shared" si="2"/>
        <v>0</v>
      </c>
    </row>
    <row r="41" spans="1:17">
      <c r="A41" s="518"/>
      <c r="B41" s="491"/>
      <c r="C41" s="491"/>
      <c r="D41" s="527"/>
      <c r="E41" s="492"/>
      <c r="F41" s="492"/>
      <c r="G41" s="492"/>
      <c r="H41" s="492"/>
      <c r="I41" s="492"/>
      <c r="J41" s="492"/>
      <c r="K41" s="567"/>
      <c r="L41" s="567"/>
      <c r="M41" s="549"/>
      <c r="N41" s="549"/>
      <c r="O41" s="569"/>
      <c r="P41" s="578">
        <f t="shared" si="3"/>
        <v>7.9542857142857151E-2</v>
      </c>
      <c r="Q41" s="595">
        <f t="shared" si="2"/>
        <v>0</v>
      </c>
    </row>
    <row r="42" spans="1:17">
      <c r="A42" s="518"/>
      <c r="B42" s="491"/>
      <c r="C42" s="491"/>
      <c r="D42" s="527"/>
      <c r="E42" s="492"/>
      <c r="F42" s="492"/>
      <c r="G42" s="492"/>
      <c r="H42" s="492"/>
      <c r="I42" s="492"/>
      <c r="J42" s="492"/>
      <c r="K42" s="567"/>
      <c r="L42" s="567"/>
      <c r="M42" s="549"/>
      <c r="N42" s="549"/>
      <c r="O42" s="569"/>
      <c r="P42" s="578">
        <f t="shared" si="3"/>
        <v>7.9542857142857151E-2</v>
      </c>
      <c r="Q42" s="595">
        <f t="shared" si="2"/>
        <v>0</v>
      </c>
    </row>
    <row r="43" spans="1:17">
      <c r="A43" s="518"/>
      <c r="B43" s="491"/>
      <c r="C43" s="491"/>
      <c r="D43" s="527"/>
      <c r="E43" s="492"/>
      <c r="F43" s="492"/>
      <c r="G43" s="492"/>
      <c r="H43" s="492"/>
      <c r="I43" s="492"/>
      <c r="J43" s="492"/>
      <c r="K43" s="567"/>
      <c r="L43" s="567"/>
      <c r="M43" s="549"/>
      <c r="N43" s="549"/>
      <c r="O43" s="569"/>
      <c r="P43" s="578">
        <f t="shared" si="3"/>
        <v>7.9542857142857151E-2</v>
      </c>
      <c r="Q43" s="595">
        <f t="shared" si="2"/>
        <v>0</v>
      </c>
    </row>
    <row r="44" spans="1:17">
      <c r="A44" s="518"/>
      <c r="B44" s="491"/>
      <c r="C44" s="491"/>
      <c r="D44" s="527"/>
      <c r="E44" s="492"/>
      <c r="F44" s="492"/>
      <c r="G44" s="492"/>
      <c r="H44" s="492"/>
      <c r="I44" s="492"/>
      <c r="J44" s="492"/>
      <c r="K44" s="567"/>
      <c r="L44" s="567"/>
      <c r="M44" s="549"/>
      <c r="N44" s="549"/>
      <c r="O44" s="569"/>
      <c r="P44" s="578">
        <f t="shared" si="3"/>
        <v>7.9542857142857151E-2</v>
      </c>
      <c r="Q44" s="595">
        <f t="shared" si="2"/>
        <v>0</v>
      </c>
    </row>
    <row r="45" spans="1:17">
      <c r="A45" s="518"/>
      <c r="B45" s="491"/>
      <c r="C45" s="491"/>
      <c r="D45" s="527"/>
      <c r="E45" s="492"/>
      <c r="F45" s="492"/>
      <c r="G45" s="492"/>
      <c r="H45" s="492"/>
      <c r="I45" s="492"/>
      <c r="J45" s="492"/>
      <c r="K45" s="567"/>
      <c r="L45" s="567"/>
      <c r="M45" s="549"/>
      <c r="N45" s="549"/>
      <c r="O45" s="569"/>
      <c r="P45" s="578">
        <f t="shared" si="3"/>
        <v>7.9542857142857151E-2</v>
      </c>
      <c r="Q45" s="595">
        <f t="shared" si="2"/>
        <v>0</v>
      </c>
    </row>
    <row r="46" spans="1:17">
      <c r="A46" s="518"/>
      <c r="B46" s="491"/>
      <c r="C46" s="491"/>
      <c r="D46" s="527"/>
      <c r="E46" s="492"/>
      <c r="F46" s="492"/>
      <c r="G46" s="492"/>
      <c r="H46" s="492"/>
      <c r="I46" s="492"/>
      <c r="J46" s="492"/>
      <c r="K46" s="567"/>
      <c r="L46" s="567"/>
      <c r="M46" s="549"/>
      <c r="N46" s="549"/>
      <c r="O46" s="569"/>
      <c r="P46" s="578">
        <f t="shared" si="3"/>
        <v>7.9542857142857151E-2</v>
      </c>
      <c r="Q46" s="595">
        <f t="shared" si="2"/>
        <v>0</v>
      </c>
    </row>
    <row r="47" spans="1:17">
      <c r="A47" s="518"/>
      <c r="B47" s="491"/>
      <c r="C47" s="491"/>
      <c r="D47" s="527"/>
      <c r="E47" s="492"/>
      <c r="F47" s="492"/>
      <c r="G47" s="492"/>
      <c r="H47" s="492"/>
      <c r="I47" s="492"/>
      <c r="J47" s="492"/>
      <c r="K47" s="567"/>
      <c r="L47" s="567"/>
      <c r="M47" s="549"/>
      <c r="N47" s="549"/>
      <c r="O47" s="569"/>
      <c r="P47" s="578">
        <f t="shared" si="3"/>
        <v>7.9542857142857151E-2</v>
      </c>
      <c r="Q47" s="595">
        <f t="shared" si="2"/>
        <v>0</v>
      </c>
    </row>
    <row r="48" spans="1:17">
      <c r="A48" s="518"/>
      <c r="B48" s="491"/>
      <c r="C48" s="491"/>
      <c r="D48" s="527"/>
      <c r="E48" s="492"/>
      <c r="F48" s="492"/>
      <c r="G48" s="492"/>
      <c r="H48" s="492"/>
      <c r="I48" s="492"/>
      <c r="J48" s="492"/>
      <c r="K48" s="567"/>
      <c r="L48" s="567"/>
      <c r="M48" s="549"/>
      <c r="N48" s="549"/>
      <c r="O48" s="569"/>
      <c r="P48" s="578">
        <f t="shared" si="3"/>
        <v>7.9542857142857151E-2</v>
      </c>
      <c r="Q48" s="595">
        <f t="shared" si="2"/>
        <v>0</v>
      </c>
    </row>
    <row r="49" spans="1:17">
      <c r="A49" s="518"/>
      <c r="B49" s="491"/>
      <c r="C49" s="491"/>
      <c r="D49" s="527"/>
      <c r="E49" s="492"/>
      <c r="F49" s="492"/>
      <c r="G49" s="492"/>
      <c r="H49" s="492"/>
      <c r="I49" s="492"/>
      <c r="J49" s="492"/>
      <c r="K49" s="567"/>
      <c r="L49" s="567"/>
      <c r="M49" s="549"/>
      <c r="N49" s="549"/>
      <c r="O49" s="569"/>
      <c r="P49" s="578">
        <f t="shared" si="3"/>
        <v>7.9542857142857151E-2</v>
      </c>
      <c r="Q49" s="595">
        <f t="shared" si="2"/>
        <v>0</v>
      </c>
    </row>
    <row r="50" spans="1:17">
      <c r="A50" s="518"/>
      <c r="B50" s="491"/>
      <c r="C50" s="491"/>
      <c r="D50" s="527"/>
      <c r="E50" s="492"/>
      <c r="F50" s="492"/>
      <c r="G50" s="492"/>
      <c r="H50" s="492"/>
      <c r="I50" s="492"/>
      <c r="J50" s="492"/>
      <c r="K50" s="567"/>
      <c r="L50" s="567"/>
      <c r="M50" s="549"/>
      <c r="N50" s="549"/>
      <c r="O50" s="569"/>
      <c r="P50" s="578">
        <f t="shared" si="3"/>
        <v>7.9542857142857151E-2</v>
      </c>
      <c r="Q50" s="595">
        <f t="shared" si="2"/>
        <v>0</v>
      </c>
    </row>
    <row r="51" spans="1:17">
      <c r="A51" s="518"/>
      <c r="B51" s="491"/>
      <c r="C51" s="491"/>
      <c r="D51" s="527"/>
      <c r="E51" s="492"/>
      <c r="F51" s="492"/>
      <c r="G51" s="492"/>
      <c r="H51" s="492"/>
      <c r="I51" s="492"/>
      <c r="J51" s="492"/>
      <c r="K51" s="567"/>
      <c r="L51" s="567"/>
      <c r="M51" s="549"/>
      <c r="N51" s="549"/>
      <c r="O51" s="569"/>
      <c r="P51" s="578">
        <f t="shared" si="3"/>
        <v>7.9542857142857151E-2</v>
      </c>
      <c r="Q51" s="595">
        <f t="shared" si="2"/>
        <v>0</v>
      </c>
    </row>
    <row r="52" spans="1:17">
      <c r="A52" s="518"/>
      <c r="B52" s="473"/>
      <c r="C52" s="473"/>
      <c r="D52" s="531"/>
      <c r="E52" s="570"/>
      <c r="F52" s="302"/>
      <c r="G52" s="570"/>
      <c r="H52" s="303"/>
      <c r="I52" s="302"/>
      <c r="J52" s="302"/>
      <c r="K52" s="302"/>
      <c r="L52" s="302"/>
      <c r="M52" s="571"/>
      <c r="N52" s="571"/>
      <c r="O52" s="572"/>
      <c r="P52" s="579"/>
      <c r="Q52" s="583"/>
    </row>
    <row r="53" spans="1:17">
      <c r="A53" s="518"/>
      <c r="B53" s="297"/>
      <c r="C53" s="297"/>
      <c r="D53" s="565"/>
      <c r="E53" s="565"/>
      <c r="F53" s="565"/>
      <c r="G53" s="565"/>
      <c r="H53" s="565"/>
      <c r="I53" s="565"/>
      <c r="J53" s="565"/>
      <c r="K53" s="565"/>
      <c r="L53" s="565"/>
    </row>
    <row r="54" spans="1:17">
      <c r="A54" s="518"/>
      <c r="B54" s="297" t="s">
        <v>504</v>
      </c>
      <c r="C54" s="297"/>
      <c r="D54" s="533"/>
      <c r="E54" s="533"/>
      <c r="F54" s="533"/>
      <c r="G54" s="533"/>
      <c r="H54" s="533"/>
      <c r="I54" s="533"/>
      <c r="J54" s="533"/>
      <c r="K54" s="533"/>
      <c r="L54" s="533"/>
    </row>
    <row r="55" spans="1:17">
      <c r="A55" s="518"/>
      <c r="B55" s="297" t="s">
        <v>656</v>
      </c>
      <c r="C55" s="297"/>
      <c r="D55" s="533"/>
      <c r="E55" s="533"/>
      <c r="F55" s="533"/>
      <c r="G55" s="533"/>
      <c r="H55" s="132"/>
      <c r="I55" s="132"/>
      <c r="J55" s="132"/>
      <c r="K55" s="132"/>
      <c r="L55" s="533"/>
    </row>
    <row r="56" spans="1:17">
      <c r="A56" s="518"/>
      <c r="B56" s="297" t="s">
        <v>657</v>
      </c>
      <c r="C56" s="297"/>
      <c r="D56" s="533"/>
      <c r="E56" s="533"/>
      <c r="F56" s="533"/>
      <c r="G56" s="533"/>
      <c r="H56" s="132"/>
      <c r="I56" s="132"/>
      <c r="J56" s="132"/>
      <c r="K56" s="132"/>
      <c r="L56" s="533"/>
    </row>
    <row r="70"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5">
    <mergeCell ref="D30:O30"/>
    <mergeCell ref="D24:E24"/>
    <mergeCell ref="D25:E25"/>
    <mergeCell ref="F25:G25"/>
    <mergeCell ref="I25:L25"/>
  </mergeCells>
  <phoneticPr fontId="0" type="noConversion"/>
  <pageMargins left="0.25" right="0.25" top="0.75" bottom="0.75" header="0.3" footer="0.3"/>
  <pageSetup scale="49" orientation="landscape" r:id="rId2"/>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pplication xmlns="http://www.sap.com/cof/excel/application">
  <Version>2</Version>
  <Revision>2.8.2000.1138</Revision>
</Applicatio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6179CDD-6376-4282-B7CD-17F49A5915DC}">
  <ds:schemaRefs>
    <ds:schemaRef ds:uri="http://www.sap.com/cof/excel/application"/>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'1-Project Rev Req'!Print_Area</vt:lpstr>
      <vt:lpstr>'2-Incentive ROE'!Print_Area</vt:lpstr>
      <vt:lpstr>'4- Rate Base'!Print_Area</vt:lpstr>
      <vt:lpstr>'4a-Projection ADIT'!Print_Area</vt:lpstr>
      <vt:lpstr>'5-P3 Support'!Print_Area</vt:lpstr>
      <vt:lpstr>'7 - PBOP'!Print_Area</vt:lpstr>
      <vt:lpstr>'8-Dep Rates'!Print_Area</vt:lpstr>
      <vt:lpstr>'Attachment H'!Print_Area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Hollis, Gabriel</dc:creator>
  <cp:lastModifiedBy>Castro, Gloria</cp:lastModifiedBy>
  <cp:lastPrinted>2024-05-15T16:25:50Z</cp:lastPrinted>
  <dcterms:created xsi:type="dcterms:W3CDTF">2020-03-10T19:08:26Z</dcterms:created>
  <dcterms:modified xsi:type="dcterms:W3CDTF">2024-05-15T16:28:12Z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